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315" windowHeight="11325" activeTab="4"/>
  </bookViews>
  <sheets>
    <sheet name="Табл1(мун_бюдж) " sheetId="1" r:id="rId1"/>
    <sheet name="Табл2расходы" sheetId="2" r:id="rId2"/>
    <sheet name="Табл3индикат" sheetId="3" r:id="rId3"/>
    <sheet name="Лист2" sheetId="5" r:id="rId4"/>
    <sheet name="Лист1" sheetId="6" r:id="rId5"/>
  </sheets>
  <definedNames>
    <definedName name="_xlnm._FilterDatabase" localSheetId="0" hidden="1">'Табл1(мун_бюдж) '!$B$5:$AB$274</definedName>
    <definedName name="_xlnm._FilterDatabase" localSheetId="1" hidden="1">Табл2расходы!$A$7:$L$592</definedName>
    <definedName name="_xlnm._FilterDatabase" localSheetId="2" hidden="1">Табл3индикат!$A$6:$I$53</definedName>
    <definedName name="_xlnm.Print_Area" localSheetId="4">Лист1!$A$1:$H$6</definedName>
    <definedName name="_xlnm.Print_Area" localSheetId="3">Лист2!$A$10:$H$13</definedName>
    <definedName name="_xlnm.Print_Area" localSheetId="0">'Табл1(мун_бюдж) '!$B$28:$L$32</definedName>
    <definedName name="_xlnm.Print_Area" localSheetId="1">Табл2расходы!$A$1:$J$596</definedName>
    <definedName name="_xlnm.Print_Area" localSheetId="2">Табл3индикат!$A$1:$H$56</definedName>
  </definedNames>
  <calcPr calcId="144525"/>
</workbook>
</file>

<file path=xl/calcChain.xml><?xml version="1.0" encoding="utf-8"?>
<calcChain xmlns="http://schemas.openxmlformats.org/spreadsheetml/2006/main">
  <c r="G6" i="6" l="1"/>
  <c r="G5" i="6"/>
  <c r="G4" i="6"/>
  <c r="G3" i="6"/>
  <c r="G2" i="6"/>
  <c r="G1" i="6"/>
  <c r="I134" i="1" l="1"/>
  <c r="I154" i="1"/>
  <c r="I159" i="1"/>
  <c r="I204" i="1"/>
  <c r="I184" i="1"/>
  <c r="J113" i="1"/>
  <c r="I108" i="1"/>
  <c r="G28" i="3" l="1"/>
  <c r="G13" i="5" l="1"/>
  <c r="G12" i="5"/>
  <c r="G11" i="5"/>
  <c r="G43" i="3" l="1"/>
  <c r="G44" i="3"/>
  <c r="G40" i="3"/>
  <c r="G37" i="3"/>
  <c r="G33" i="3"/>
  <c r="G32" i="3"/>
  <c r="G11" i="3"/>
  <c r="I12" i="2"/>
  <c r="I10" i="2"/>
  <c r="I11" i="2"/>
  <c r="I9" i="2"/>
  <c r="H11" i="2"/>
  <c r="H10" i="2"/>
  <c r="H9" i="2"/>
  <c r="F81" i="2"/>
  <c r="F157" i="2"/>
  <c r="G51" i="3" l="1"/>
  <c r="G7" i="5"/>
  <c r="G6" i="5"/>
  <c r="G5" i="5"/>
  <c r="G4" i="5"/>
  <c r="G3" i="5"/>
  <c r="G2" i="5"/>
  <c r="I164" i="1" l="1"/>
  <c r="H164" i="1"/>
  <c r="H48" i="1"/>
  <c r="H43" i="1"/>
  <c r="I255" i="1"/>
  <c r="F82" i="2"/>
  <c r="F83" i="2"/>
  <c r="F147" i="2"/>
  <c r="F152" i="2"/>
  <c r="F77" i="2"/>
  <c r="F107" i="2"/>
  <c r="F573" i="2" l="1"/>
  <c r="F568" i="2"/>
  <c r="F563" i="2"/>
  <c r="F558" i="2"/>
  <c r="F553" i="2"/>
  <c r="F543" i="2"/>
  <c r="F538" i="2"/>
  <c r="F528" i="2"/>
  <c r="F523" i="2"/>
  <c r="F508" i="2"/>
  <c r="F503" i="2"/>
  <c r="F493" i="2"/>
  <c r="F488" i="2"/>
  <c r="F483" i="2"/>
  <c r="F473" i="2"/>
  <c r="F468" i="2"/>
  <c r="F458" i="2"/>
  <c r="F453" i="2"/>
  <c r="F443" i="2"/>
  <c r="F433" i="2"/>
  <c r="F428" i="2"/>
  <c r="F358" i="2"/>
  <c r="F333" i="2"/>
  <c r="F328" i="2"/>
  <c r="F323" i="2"/>
  <c r="F302" i="2"/>
  <c r="F297" i="2"/>
  <c r="F287" i="2"/>
  <c r="F252" i="2"/>
  <c r="F70" i="2"/>
  <c r="F60" i="2"/>
  <c r="H157" i="2"/>
  <c r="D157" i="2"/>
  <c r="F534" i="2"/>
  <c r="F294" i="2"/>
  <c r="G307" i="2"/>
  <c r="F307" i="2"/>
  <c r="H361" i="2"/>
  <c r="F361" i="2"/>
  <c r="F150" i="2" l="1"/>
  <c r="F110" i="2"/>
  <c r="D285" i="2" l="1"/>
  <c r="I18" i="1" l="1"/>
  <c r="I63" i="2" l="1"/>
  <c r="I109" i="2"/>
  <c r="I110" i="2"/>
  <c r="I149" i="2"/>
  <c r="I150" i="2"/>
  <c r="I153" i="2"/>
  <c r="I154" i="2"/>
  <c r="I155" i="2"/>
  <c r="I158" i="2"/>
  <c r="I159" i="2"/>
  <c r="I160" i="2"/>
  <c r="I254" i="2"/>
  <c r="I255" i="2"/>
  <c r="I256" i="2"/>
  <c r="I290" i="2"/>
  <c r="I299" i="2"/>
  <c r="I300" i="2"/>
  <c r="I301" i="2"/>
  <c r="I304" i="2"/>
  <c r="I325" i="2"/>
  <c r="I326" i="2"/>
  <c r="I327" i="2"/>
  <c r="I331" i="2"/>
  <c r="I332" i="2"/>
  <c r="I336" i="2"/>
  <c r="I360" i="2"/>
  <c r="I361" i="2"/>
  <c r="I409" i="2"/>
  <c r="I410" i="2"/>
  <c r="I411" i="2"/>
  <c r="I431" i="2"/>
  <c r="I436" i="2"/>
  <c r="I446" i="2"/>
  <c r="I455" i="2"/>
  <c r="I456" i="2"/>
  <c r="I457" i="2"/>
  <c r="I461" i="2"/>
  <c r="I462" i="2"/>
  <c r="I471" i="2"/>
  <c r="I476" i="2"/>
  <c r="I486" i="2"/>
  <c r="I491" i="2"/>
  <c r="I506" i="2"/>
  <c r="I511" i="2"/>
  <c r="I530" i="2"/>
  <c r="I531" i="2"/>
  <c r="I532" i="2"/>
  <c r="I539" i="2"/>
  <c r="I555" i="2"/>
  <c r="I560" i="2"/>
  <c r="I565" i="2"/>
  <c r="I570" i="2"/>
  <c r="I575" i="2"/>
  <c r="J164" i="1"/>
  <c r="N214" i="1" l="1"/>
  <c r="M194" i="1"/>
  <c r="N134" i="1"/>
  <c r="N118" i="1"/>
  <c r="M118" i="1"/>
  <c r="O159" i="1"/>
  <c r="M164" i="1"/>
  <c r="H159" i="1"/>
  <c r="H154" i="1"/>
  <c r="M184" i="1"/>
  <c r="H184" i="1"/>
  <c r="M58" i="1"/>
  <c r="I38" i="1"/>
  <c r="H38" i="1"/>
  <c r="M53" i="1"/>
  <c r="M48" i="1"/>
  <c r="H63" i="1"/>
  <c r="G30" i="3"/>
  <c r="G29" i="3"/>
  <c r="J160" i="1" l="1"/>
  <c r="G36" i="3"/>
  <c r="G27" i="3"/>
  <c r="G26" i="3"/>
  <c r="G53" i="3" l="1"/>
  <c r="G39" i="3"/>
  <c r="G38" i="3"/>
  <c r="G25" i="3"/>
  <c r="G24" i="3"/>
  <c r="G23" i="3"/>
  <c r="G21" i="3"/>
  <c r="G20" i="3"/>
  <c r="G19" i="3"/>
  <c r="G18" i="3"/>
  <c r="G17" i="3"/>
  <c r="G16" i="3"/>
  <c r="G15" i="3"/>
  <c r="G14" i="3"/>
  <c r="G13" i="3"/>
  <c r="G12" i="3"/>
  <c r="G10" i="3"/>
  <c r="G9" i="3"/>
  <c r="G8" i="3"/>
  <c r="E592" i="2"/>
  <c r="E591" i="2"/>
  <c r="E590" i="2"/>
  <c r="E589" i="2"/>
  <c r="H588" i="2"/>
  <c r="G588" i="2"/>
  <c r="F588" i="2"/>
  <c r="D588" i="2"/>
  <c r="E587" i="2"/>
  <c r="E586" i="2"/>
  <c r="E585" i="2"/>
  <c r="E584" i="2"/>
  <c r="H583" i="2"/>
  <c r="G583" i="2"/>
  <c r="F583" i="2"/>
  <c r="D583" i="2"/>
  <c r="E582" i="2"/>
  <c r="E581" i="2"/>
  <c r="E580" i="2"/>
  <c r="E579" i="2"/>
  <c r="H578" i="2"/>
  <c r="G578" i="2"/>
  <c r="F578" i="2"/>
  <c r="D578" i="2"/>
  <c r="E577" i="2"/>
  <c r="E576" i="2"/>
  <c r="E575" i="2"/>
  <c r="J575" i="2" s="1"/>
  <c r="E574" i="2"/>
  <c r="H573" i="2"/>
  <c r="G573" i="2"/>
  <c r="D573" i="2"/>
  <c r="E572" i="2"/>
  <c r="E571" i="2"/>
  <c r="E570" i="2"/>
  <c r="J570" i="2" s="1"/>
  <c r="E569" i="2"/>
  <c r="H568" i="2"/>
  <c r="G568" i="2"/>
  <c r="D568" i="2"/>
  <c r="E567" i="2"/>
  <c r="E566" i="2"/>
  <c r="E565" i="2"/>
  <c r="J565" i="2" s="1"/>
  <c r="E564" i="2"/>
  <c r="H563" i="2"/>
  <c r="G563" i="2"/>
  <c r="D563" i="2"/>
  <c r="E562" i="2"/>
  <c r="E561" i="2"/>
  <c r="E560" i="2"/>
  <c r="J560" i="2" s="1"/>
  <c r="E559" i="2"/>
  <c r="H558" i="2"/>
  <c r="G558" i="2"/>
  <c r="D558" i="2"/>
  <c r="E557" i="2"/>
  <c r="E556" i="2"/>
  <c r="E555" i="2"/>
  <c r="J555" i="2" s="1"/>
  <c r="E554" i="2"/>
  <c r="H553" i="2"/>
  <c r="G553" i="2"/>
  <c r="D553" i="2"/>
  <c r="E552" i="2"/>
  <c r="E551" i="2"/>
  <c r="E550" i="2"/>
  <c r="E549" i="2"/>
  <c r="H548" i="2"/>
  <c r="G548" i="2"/>
  <c r="F548" i="2"/>
  <c r="D548" i="2"/>
  <c r="E547" i="2"/>
  <c r="E546" i="2"/>
  <c r="E545" i="2"/>
  <c r="E544" i="2"/>
  <c r="H543" i="2"/>
  <c r="G543" i="2"/>
  <c r="D543" i="2"/>
  <c r="E542" i="2"/>
  <c r="E541" i="2"/>
  <c r="E540" i="2"/>
  <c r="E539" i="2"/>
  <c r="J539" i="2" s="1"/>
  <c r="H538" i="2"/>
  <c r="G538" i="2"/>
  <c r="D538" i="2"/>
  <c r="H537" i="2"/>
  <c r="G537" i="2"/>
  <c r="F537" i="2"/>
  <c r="D537" i="2"/>
  <c r="H536" i="2"/>
  <c r="G536" i="2"/>
  <c r="F536" i="2"/>
  <c r="D536" i="2"/>
  <c r="H535" i="2"/>
  <c r="G535" i="2"/>
  <c r="F535" i="2"/>
  <c r="F533" i="2" s="1"/>
  <c r="D535" i="2"/>
  <c r="H534" i="2"/>
  <c r="G534" i="2"/>
  <c r="D534" i="2"/>
  <c r="E532" i="2"/>
  <c r="J532" i="2" s="1"/>
  <c r="E531" i="2"/>
  <c r="J531" i="2" s="1"/>
  <c r="E530" i="2"/>
  <c r="E529" i="2"/>
  <c r="H528" i="2"/>
  <c r="G528" i="2"/>
  <c r="D528" i="2"/>
  <c r="E527" i="2"/>
  <c r="E526" i="2"/>
  <c r="J526" i="2" s="1"/>
  <c r="E525" i="2"/>
  <c r="J525" i="2" s="1"/>
  <c r="E524" i="2"/>
  <c r="H523" i="2"/>
  <c r="G523" i="2"/>
  <c r="D523" i="2"/>
  <c r="H522" i="2"/>
  <c r="G522" i="2"/>
  <c r="F522" i="2"/>
  <c r="D522" i="2"/>
  <c r="H521" i="2"/>
  <c r="G521" i="2"/>
  <c r="F521" i="2"/>
  <c r="D521" i="2"/>
  <c r="H520" i="2"/>
  <c r="G520" i="2"/>
  <c r="F520" i="2"/>
  <c r="F518" i="2" s="1"/>
  <c r="D520" i="2"/>
  <c r="D518" i="2" s="1"/>
  <c r="E519" i="2"/>
  <c r="E517" i="2"/>
  <c r="E516" i="2"/>
  <c r="E515" i="2"/>
  <c r="E514" i="2"/>
  <c r="H513" i="2"/>
  <c r="G513" i="2"/>
  <c r="F513" i="2"/>
  <c r="D513" i="2"/>
  <c r="E512" i="2"/>
  <c r="E511" i="2"/>
  <c r="J511" i="2" s="1"/>
  <c r="E510" i="2"/>
  <c r="E509" i="2"/>
  <c r="H508" i="2"/>
  <c r="G508" i="2"/>
  <c r="D508" i="2"/>
  <c r="E507" i="2"/>
  <c r="E506" i="2"/>
  <c r="J506" i="2" s="1"/>
  <c r="E505" i="2"/>
  <c r="E504" i="2"/>
  <c r="H503" i="2"/>
  <c r="G503" i="2"/>
  <c r="D503" i="2"/>
  <c r="E502" i="2"/>
  <c r="H501" i="2"/>
  <c r="G501" i="2"/>
  <c r="F501" i="2"/>
  <c r="D501" i="2"/>
  <c r="H500" i="2"/>
  <c r="G500" i="2"/>
  <c r="G498" i="2" s="1"/>
  <c r="F500" i="2"/>
  <c r="F498" i="2" s="1"/>
  <c r="D500" i="2"/>
  <c r="D498" i="2" s="1"/>
  <c r="E499" i="2"/>
  <c r="E497" i="2"/>
  <c r="E496" i="2"/>
  <c r="E495" i="2"/>
  <c r="E494" i="2"/>
  <c r="H493" i="2"/>
  <c r="G493" i="2"/>
  <c r="D493" i="2"/>
  <c r="E492" i="2"/>
  <c r="E491" i="2"/>
  <c r="J491" i="2" s="1"/>
  <c r="E490" i="2"/>
  <c r="E489" i="2"/>
  <c r="H488" i="2"/>
  <c r="G488" i="2"/>
  <c r="D488" i="2"/>
  <c r="E487" i="2"/>
  <c r="E486" i="2"/>
  <c r="J486" i="2" s="1"/>
  <c r="E485" i="2"/>
  <c r="E484" i="2"/>
  <c r="H483" i="2"/>
  <c r="G483" i="2"/>
  <c r="D483" i="2"/>
  <c r="E482" i="2"/>
  <c r="E481" i="2"/>
  <c r="E480" i="2"/>
  <c r="E479" i="2"/>
  <c r="H478" i="2"/>
  <c r="G478" i="2"/>
  <c r="F478" i="2"/>
  <c r="D478" i="2"/>
  <c r="E477" i="2"/>
  <c r="E476" i="2"/>
  <c r="J476" i="2" s="1"/>
  <c r="E475" i="2"/>
  <c r="E474" i="2"/>
  <c r="H473" i="2"/>
  <c r="G473" i="2"/>
  <c r="D473" i="2"/>
  <c r="E472" i="2"/>
  <c r="E471" i="2"/>
  <c r="J471" i="2" s="1"/>
  <c r="E470" i="2"/>
  <c r="E469" i="2"/>
  <c r="H468" i="2"/>
  <c r="G468" i="2"/>
  <c r="D468" i="2"/>
  <c r="E467" i="2"/>
  <c r="E466" i="2"/>
  <c r="E465" i="2"/>
  <c r="E464" i="2"/>
  <c r="H463" i="2"/>
  <c r="G463" i="2"/>
  <c r="F463" i="2"/>
  <c r="D463" i="2"/>
  <c r="E462" i="2"/>
  <c r="J462" i="2" s="1"/>
  <c r="E461" i="2"/>
  <c r="J461" i="2" s="1"/>
  <c r="E460" i="2"/>
  <c r="E459" i="2"/>
  <c r="H458" i="2"/>
  <c r="G458" i="2"/>
  <c r="D458" i="2"/>
  <c r="E457" i="2"/>
  <c r="J457" i="2" s="1"/>
  <c r="E456" i="2"/>
  <c r="J456" i="2" s="1"/>
  <c r="E455" i="2"/>
  <c r="J455" i="2" s="1"/>
  <c r="E454" i="2"/>
  <c r="H453" i="2"/>
  <c r="G453" i="2"/>
  <c r="D453" i="2"/>
  <c r="H452" i="2"/>
  <c r="G452" i="2"/>
  <c r="F452" i="2"/>
  <c r="D452" i="2"/>
  <c r="H451" i="2"/>
  <c r="G451" i="2"/>
  <c r="F451" i="2"/>
  <c r="D451" i="2"/>
  <c r="H450" i="2"/>
  <c r="G450" i="2"/>
  <c r="F450" i="2"/>
  <c r="D450" i="2"/>
  <c r="H449" i="2"/>
  <c r="G449" i="2"/>
  <c r="F449" i="2"/>
  <c r="F448" i="2" s="1"/>
  <c r="D449" i="2"/>
  <c r="E447" i="2"/>
  <c r="E446" i="2"/>
  <c r="J446" i="2" s="1"/>
  <c r="E445" i="2"/>
  <c r="E444" i="2"/>
  <c r="H443" i="2"/>
  <c r="G443" i="2"/>
  <c r="D443" i="2"/>
  <c r="H442" i="2"/>
  <c r="G442" i="2"/>
  <c r="F442" i="2"/>
  <c r="D442" i="2"/>
  <c r="H441" i="2"/>
  <c r="G441" i="2"/>
  <c r="F441" i="2"/>
  <c r="D441" i="2"/>
  <c r="H440" i="2"/>
  <c r="G440" i="2"/>
  <c r="F440" i="2"/>
  <c r="D440" i="2"/>
  <c r="H439" i="2"/>
  <c r="G439" i="2"/>
  <c r="F439" i="2"/>
  <c r="F438" i="2" s="1"/>
  <c r="D439" i="2"/>
  <c r="E437" i="2"/>
  <c r="E436" i="2"/>
  <c r="J436" i="2" s="1"/>
  <c r="E435" i="2"/>
  <c r="E434" i="2"/>
  <c r="H433" i="2"/>
  <c r="G433" i="2"/>
  <c r="D433" i="2"/>
  <c r="E432" i="2"/>
  <c r="E431" i="2"/>
  <c r="J431" i="2" s="1"/>
  <c r="E430" i="2"/>
  <c r="E429" i="2"/>
  <c r="H428" i="2"/>
  <c r="G428" i="2"/>
  <c r="D428" i="2"/>
  <c r="E427" i="2"/>
  <c r="E426" i="2"/>
  <c r="E425" i="2"/>
  <c r="E424" i="2"/>
  <c r="H423" i="2"/>
  <c r="G423" i="2"/>
  <c r="F423" i="2"/>
  <c r="D423" i="2"/>
  <c r="E422" i="2"/>
  <c r="E421" i="2"/>
  <c r="E420" i="2"/>
  <c r="E419" i="2"/>
  <c r="H418" i="2"/>
  <c r="G418" i="2"/>
  <c r="F418" i="2"/>
  <c r="D418" i="2"/>
  <c r="H417" i="2"/>
  <c r="G417" i="2"/>
  <c r="F417" i="2"/>
  <c r="D417" i="2"/>
  <c r="H416" i="2"/>
  <c r="G416" i="2"/>
  <c r="F416" i="2"/>
  <c r="D416" i="2"/>
  <c r="H415" i="2"/>
  <c r="G415" i="2"/>
  <c r="F415" i="2"/>
  <c r="D415" i="2"/>
  <c r="H414" i="2"/>
  <c r="G414" i="2"/>
  <c r="F414" i="2"/>
  <c r="F413" i="2" s="1"/>
  <c r="D414" i="2"/>
  <c r="D408" i="2"/>
  <c r="I408" i="2" s="1"/>
  <c r="E407" i="2"/>
  <c r="E406" i="2"/>
  <c r="E405" i="2"/>
  <c r="E404" i="2"/>
  <c r="H403" i="2"/>
  <c r="G403" i="2"/>
  <c r="F403" i="2"/>
  <c r="D403" i="2"/>
  <c r="E402" i="2"/>
  <c r="E401" i="2"/>
  <c r="E400" i="2"/>
  <c r="E399" i="2"/>
  <c r="H398" i="2"/>
  <c r="G398" i="2"/>
  <c r="F398" i="2"/>
  <c r="D398" i="2"/>
  <c r="E397" i="2"/>
  <c r="E396" i="2"/>
  <c r="E395" i="2"/>
  <c r="E394" i="2"/>
  <c r="H393" i="2"/>
  <c r="G393" i="2"/>
  <c r="F393" i="2"/>
  <c r="D393" i="2"/>
  <c r="E392" i="2"/>
  <c r="E391" i="2"/>
  <c r="E390" i="2"/>
  <c r="E389" i="2"/>
  <c r="H388" i="2"/>
  <c r="G388" i="2"/>
  <c r="F388" i="2"/>
  <c r="D388" i="2"/>
  <c r="E387" i="2"/>
  <c r="E386" i="2"/>
  <c r="E385" i="2"/>
  <c r="E384" i="2"/>
  <c r="H383" i="2"/>
  <c r="G383" i="2"/>
  <c r="F383" i="2"/>
  <c r="D383" i="2"/>
  <c r="E382" i="2"/>
  <c r="E381" i="2"/>
  <c r="E380" i="2"/>
  <c r="E379" i="2"/>
  <c r="H378" i="2"/>
  <c r="G378" i="2"/>
  <c r="F378" i="2"/>
  <c r="D378" i="2"/>
  <c r="E377" i="2"/>
  <c r="E376" i="2"/>
  <c r="E375" i="2"/>
  <c r="E374" i="2"/>
  <c r="H373" i="2"/>
  <c r="G373" i="2"/>
  <c r="F373" i="2"/>
  <c r="D373" i="2"/>
  <c r="E372" i="2"/>
  <c r="E371" i="2"/>
  <c r="E370" i="2"/>
  <c r="E369" i="2"/>
  <c r="H368" i="2"/>
  <c r="G368" i="2"/>
  <c r="F368" i="2"/>
  <c r="D368" i="2"/>
  <c r="E367" i="2"/>
  <c r="E366" i="2"/>
  <c r="E365" i="2"/>
  <c r="E364" i="2"/>
  <c r="H363" i="2"/>
  <c r="G363" i="2"/>
  <c r="F363" i="2"/>
  <c r="D363" i="2"/>
  <c r="E362" i="2"/>
  <c r="E361" i="2"/>
  <c r="J361" i="2" s="1"/>
  <c r="E360" i="2"/>
  <c r="E359" i="2"/>
  <c r="H358" i="2"/>
  <c r="G358" i="2"/>
  <c r="D358" i="2"/>
  <c r="H357" i="2"/>
  <c r="G357" i="2"/>
  <c r="F357" i="2"/>
  <c r="D357" i="2"/>
  <c r="H356" i="2"/>
  <c r="G356" i="2"/>
  <c r="F356" i="2"/>
  <c r="D356" i="2"/>
  <c r="H355" i="2"/>
  <c r="G355" i="2"/>
  <c r="F355" i="2"/>
  <c r="D355" i="2"/>
  <c r="H354" i="2"/>
  <c r="G354" i="2"/>
  <c r="F354" i="2"/>
  <c r="F353" i="2" s="1"/>
  <c r="D354" i="2"/>
  <c r="E347" i="2"/>
  <c r="E346" i="2"/>
  <c r="E345" i="2"/>
  <c r="E344" i="2"/>
  <c r="H343" i="2"/>
  <c r="G343" i="2"/>
  <c r="F343" i="2"/>
  <c r="D343" i="2"/>
  <c r="E342" i="2"/>
  <c r="D342" i="2"/>
  <c r="E341" i="2"/>
  <c r="D341" i="2"/>
  <c r="E340" i="2"/>
  <c r="D340" i="2"/>
  <c r="E339" i="2"/>
  <c r="D339" i="2"/>
  <c r="H338" i="2"/>
  <c r="G338" i="2"/>
  <c r="F338" i="2"/>
  <c r="E337" i="2"/>
  <c r="E336" i="2"/>
  <c r="J336" i="2" s="1"/>
  <c r="E335" i="2"/>
  <c r="J335" i="2" s="1"/>
  <c r="E334" i="2"/>
  <c r="H333" i="2"/>
  <c r="G333" i="2"/>
  <c r="D333" i="2"/>
  <c r="E332" i="2"/>
  <c r="E331" i="2"/>
  <c r="J331" i="2" s="1"/>
  <c r="E330" i="2"/>
  <c r="J330" i="2" s="1"/>
  <c r="E329" i="2"/>
  <c r="H328" i="2"/>
  <c r="G328" i="2"/>
  <c r="D328" i="2"/>
  <c r="E327" i="2"/>
  <c r="E326" i="2"/>
  <c r="J326" i="2" s="1"/>
  <c r="E325" i="2"/>
  <c r="J325" i="2" s="1"/>
  <c r="E324" i="2"/>
  <c r="H323" i="2"/>
  <c r="G323" i="2"/>
  <c r="D323" i="2"/>
  <c r="H322" i="2"/>
  <c r="G322" i="2"/>
  <c r="F322" i="2"/>
  <c r="D322" i="2"/>
  <c r="H321" i="2"/>
  <c r="G321" i="2"/>
  <c r="F321" i="2"/>
  <c r="D321" i="2"/>
  <c r="H320" i="2"/>
  <c r="G320" i="2"/>
  <c r="F320" i="2"/>
  <c r="D320" i="2"/>
  <c r="H319" i="2"/>
  <c r="G319" i="2"/>
  <c r="F319" i="2"/>
  <c r="F318" i="2" s="1"/>
  <c r="D319" i="2"/>
  <c r="E317" i="2"/>
  <c r="E311" i="2"/>
  <c r="E310" i="2"/>
  <c r="E309" i="2"/>
  <c r="E308" i="2"/>
  <c r="H307" i="2"/>
  <c r="D307" i="2"/>
  <c r="E306" i="2"/>
  <c r="E305" i="2"/>
  <c r="E304" i="2"/>
  <c r="J304" i="2" s="1"/>
  <c r="E303" i="2"/>
  <c r="H302" i="2"/>
  <c r="G302" i="2"/>
  <c r="D302" i="2"/>
  <c r="E301" i="2"/>
  <c r="J301" i="2" s="1"/>
  <c r="E300" i="2"/>
  <c r="J300" i="2" s="1"/>
  <c r="E299" i="2"/>
  <c r="J299" i="2" s="1"/>
  <c r="E298" i="2"/>
  <c r="H297" i="2"/>
  <c r="G297" i="2"/>
  <c r="D297" i="2"/>
  <c r="H296" i="2"/>
  <c r="G296" i="2"/>
  <c r="F296" i="2"/>
  <c r="D296" i="2"/>
  <c r="H295" i="2"/>
  <c r="G295" i="2"/>
  <c r="F295" i="2"/>
  <c r="D295" i="2"/>
  <c r="H294" i="2"/>
  <c r="G294" i="2"/>
  <c r="D294" i="2"/>
  <c r="H293" i="2"/>
  <c r="G293" i="2"/>
  <c r="F293" i="2"/>
  <c r="D293" i="2"/>
  <c r="E291" i="2"/>
  <c r="E290" i="2"/>
  <c r="J290" i="2" s="1"/>
  <c r="E289" i="2"/>
  <c r="E288" i="2"/>
  <c r="H287" i="2"/>
  <c r="G287" i="2"/>
  <c r="D287" i="2"/>
  <c r="E286" i="2"/>
  <c r="H285" i="2"/>
  <c r="G285" i="2"/>
  <c r="G282" i="2" s="1"/>
  <c r="F285" i="2"/>
  <c r="F282" i="2" s="1"/>
  <c r="D282" i="2"/>
  <c r="E284" i="2"/>
  <c r="E283" i="2"/>
  <c r="E281" i="2"/>
  <c r="E280" i="2"/>
  <c r="E279" i="2"/>
  <c r="E278" i="2"/>
  <c r="H277" i="2"/>
  <c r="G277" i="2"/>
  <c r="F277" i="2"/>
  <c r="D277" i="2"/>
  <c r="E276" i="2"/>
  <c r="E275" i="2"/>
  <c r="E274" i="2"/>
  <c r="E273" i="2"/>
  <c r="H272" i="2"/>
  <c r="G272" i="2"/>
  <c r="F272" i="2"/>
  <c r="D272" i="2"/>
  <c r="E271" i="2"/>
  <c r="E270" i="2"/>
  <c r="E269" i="2"/>
  <c r="E268" i="2"/>
  <c r="H267" i="2"/>
  <c r="G267" i="2"/>
  <c r="F267" i="2"/>
  <c r="D267" i="2"/>
  <c r="E266" i="2"/>
  <c r="E265" i="2"/>
  <c r="E264" i="2"/>
  <c r="E263" i="2"/>
  <c r="H262" i="2"/>
  <c r="G262" i="2"/>
  <c r="F262" i="2"/>
  <c r="D262" i="2"/>
  <c r="H261" i="2"/>
  <c r="G261" i="2"/>
  <c r="F261" i="2"/>
  <c r="D261" i="2"/>
  <c r="H260" i="2"/>
  <c r="G260" i="2"/>
  <c r="F260" i="2"/>
  <c r="D260" i="2"/>
  <c r="H259" i="2"/>
  <c r="G259" i="2"/>
  <c r="F259" i="2"/>
  <c r="D259" i="2"/>
  <c r="H258" i="2"/>
  <c r="H257" i="2" s="1"/>
  <c r="G258" i="2"/>
  <c r="F258" i="2"/>
  <c r="D258" i="2"/>
  <c r="D257" i="2" s="1"/>
  <c r="E256" i="2"/>
  <c r="E255" i="2"/>
  <c r="J255" i="2" s="1"/>
  <c r="E254" i="2"/>
  <c r="J254" i="2" s="1"/>
  <c r="E253" i="2"/>
  <c r="H252" i="2"/>
  <c r="G252" i="2"/>
  <c r="D252" i="2"/>
  <c r="H251" i="2"/>
  <c r="G251" i="2"/>
  <c r="F251" i="2"/>
  <c r="D251" i="2"/>
  <c r="H250" i="2"/>
  <c r="G250" i="2"/>
  <c r="F250" i="2"/>
  <c r="D250" i="2"/>
  <c r="H249" i="2"/>
  <c r="G249" i="2"/>
  <c r="F249" i="2"/>
  <c r="D249" i="2"/>
  <c r="H248" i="2"/>
  <c r="G248" i="2"/>
  <c r="F248" i="2"/>
  <c r="F247" i="2" s="1"/>
  <c r="D248" i="2"/>
  <c r="E241" i="2"/>
  <c r="E240" i="2"/>
  <c r="E239" i="2"/>
  <c r="E238" i="2"/>
  <c r="H237" i="2"/>
  <c r="G237" i="2"/>
  <c r="F237" i="2"/>
  <c r="D237" i="2"/>
  <c r="E236" i="2"/>
  <c r="E235" i="2"/>
  <c r="E234" i="2"/>
  <c r="E233" i="2"/>
  <c r="H232" i="2"/>
  <c r="G232" i="2"/>
  <c r="F232" i="2"/>
  <c r="D232" i="2"/>
  <c r="D227" i="2"/>
  <c r="E226" i="2"/>
  <c r="E225" i="2"/>
  <c r="E224" i="2"/>
  <c r="E223" i="2"/>
  <c r="H222" i="2"/>
  <c r="G222" i="2"/>
  <c r="F222" i="2"/>
  <c r="D222" i="2"/>
  <c r="E221" i="2"/>
  <c r="E220" i="2"/>
  <c r="E219" i="2"/>
  <c r="E218" i="2"/>
  <c r="H217" i="2"/>
  <c r="G217" i="2"/>
  <c r="F217" i="2"/>
  <c r="D217" i="2"/>
  <c r="E216" i="2"/>
  <c r="E215" i="2"/>
  <c r="E214" i="2"/>
  <c r="E213" i="2"/>
  <c r="H212" i="2"/>
  <c r="G212" i="2"/>
  <c r="F212" i="2"/>
  <c r="D212" i="2"/>
  <c r="E211" i="2"/>
  <c r="E210" i="2"/>
  <c r="E209" i="2"/>
  <c r="E208" i="2"/>
  <c r="H207" i="2"/>
  <c r="G207" i="2"/>
  <c r="F207" i="2"/>
  <c r="D207" i="2"/>
  <c r="E206" i="2"/>
  <c r="E205" i="2"/>
  <c r="E204" i="2"/>
  <c r="E203" i="2"/>
  <c r="H202" i="2"/>
  <c r="G202" i="2"/>
  <c r="F202" i="2"/>
  <c r="D202" i="2"/>
  <c r="E201" i="2"/>
  <c r="E200" i="2"/>
  <c r="E199" i="2"/>
  <c r="E198" i="2"/>
  <c r="H197" i="2"/>
  <c r="G197" i="2"/>
  <c r="F197" i="2"/>
  <c r="D197" i="2"/>
  <c r="E196" i="2"/>
  <c r="E195" i="2"/>
  <c r="E194" i="2"/>
  <c r="E193" i="2"/>
  <c r="H192" i="2"/>
  <c r="G192" i="2"/>
  <c r="F192" i="2"/>
  <c r="D192" i="2"/>
  <c r="E191" i="2"/>
  <c r="E190" i="2"/>
  <c r="E189" i="2"/>
  <c r="E188" i="2"/>
  <c r="H187" i="2"/>
  <c r="G187" i="2"/>
  <c r="F187" i="2"/>
  <c r="D187" i="2"/>
  <c r="E186" i="2"/>
  <c r="E185" i="2"/>
  <c r="E184" i="2"/>
  <c r="E183" i="2"/>
  <c r="H182" i="2"/>
  <c r="G182" i="2"/>
  <c r="F182" i="2"/>
  <c r="D182" i="2"/>
  <c r="E181" i="2"/>
  <c r="E180" i="2"/>
  <c r="E179" i="2"/>
  <c r="E178" i="2"/>
  <c r="H177" i="2"/>
  <c r="G177" i="2"/>
  <c r="F177" i="2"/>
  <c r="D177" i="2"/>
  <c r="E176" i="2"/>
  <c r="E175" i="2"/>
  <c r="E174" i="2"/>
  <c r="E173" i="2"/>
  <c r="H172" i="2"/>
  <c r="G172" i="2"/>
  <c r="F172" i="2"/>
  <c r="D172" i="2"/>
  <c r="E171" i="2"/>
  <c r="E170" i="2"/>
  <c r="E169" i="2"/>
  <c r="E168" i="2"/>
  <c r="H167" i="2"/>
  <c r="G167" i="2"/>
  <c r="F167" i="2"/>
  <c r="D167" i="2"/>
  <c r="H166" i="2"/>
  <c r="G166" i="2"/>
  <c r="F166" i="2"/>
  <c r="D166" i="2"/>
  <c r="H165" i="2"/>
  <c r="G165" i="2"/>
  <c r="F165" i="2"/>
  <c r="D165" i="2"/>
  <c r="H164" i="2"/>
  <c r="G164" i="2"/>
  <c r="E164" i="2" s="1"/>
  <c r="D164" i="2"/>
  <c r="H163" i="2"/>
  <c r="G163" i="2"/>
  <c r="F163" i="2"/>
  <c r="D163" i="2"/>
  <c r="I157" i="2"/>
  <c r="E156" i="2"/>
  <c r="E155" i="2"/>
  <c r="E154" i="2"/>
  <c r="E153" i="2"/>
  <c r="H152" i="2"/>
  <c r="G152" i="2"/>
  <c r="D152" i="2"/>
  <c r="E151" i="2"/>
  <c r="E150" i="2"/>
  <c r="J150" i="2" s="1"/>
  <c r="E149" i="2"/>
  <c r="E148" i="2"/>
  <c r="H147" i="2"/>
  <c r="G147" i="2"/>
  <c r="D147" i="2"/>
  <c r="E146" i="2"/>
  <c r="E145" i="2"/>
  <c r="E144" i="2"/>
  <c r="E143" i="2"/>
  <c r="H142" i="2"/>
  <c r="G142" i="2"/>
  <c r="F142" i="2"/>
  <c r="D142" i="2"/>
  <c r="E141" i="2"/>
  <c r="E140" i="2"/>
  <c r="E139" i="2"/>
  <c r="E138" i="2"/>
  <c r="H137" i="2"/>
  <c r="G137" i="2"/>
  <c r="F137" i="2"/>
  <c r="D137" i="2"/>
  <c r="E136" i="2"/>
  <c r="E135" i="2"/>
  <c r="E134" i="2"/>
  <c r="E133" i="2"/>
  <c r="H132" i="2"/>
  <c r="G132" i="2"/>
  <c r="F132" i="2"/>
  <c r="D132" i="2"/>
  <c r="E131" i="2"/>
  <c r="E130" i="2"/>
  <c r="E129" i="2"/>
  <c r="E128" i="2"/>
  <c r="H127" i="2"/>
  <c r="G127" i="2"/>
  <c r="F127" i="2"/>
  <c r="D127" i="2"/>
  <c r="E126" i="2"/>
  <c r="E125" i="2"/>
  <c r="E124" i="2"/>
  <c r="E123" i="2"/>
  <c r="H122" i="2"/>
  <c r="G122" i="2"/>
  <c r="F122" i="2"/>
  <c r="D122" i="2"/>
  <c r="E121" i="2"/>
  <c r="E120" i="2"/>
  <c r="E119" i="2"/>
  <c r="E118" i="2"/>
  <c r="H117" i="2"/>
  <c r="G117" i="2"/>
  <c r="F117" i="2"/>
  <c r="D117" i="2"/>
  <c r="E116" i="2"/>
  <c r="E114" i="2"/>
  <c r="E113" i="2"/>
  <c r="H112" i="2"/>
  <c r="G112" i="2"/>
  <c r="F112" i="2"/>
  <c r="D112" i="2"/>
  <c r="E111" i="2"/>
  <c r="E110" i="2"/>
  <c r="J110" i="2" s="1"/>
  <c r="E109" i="2"/>
  <c r="E108" i="2"/>
  <c r="H107" i="2"/>
  <c r="G107" i="2"/>
  <c r="D107" i="2"/>
  <c r="E106" i="2"/>
  <c r="E105" i="2"/>
  <c r="E104" i="2"/>
  <c r="E103" i="2"/>
  <c r="H102" i="2"/>
  <c r="G102" i="2"/>
  <c r="F102" i="2"/>
  <c r="D102" i="2"/>
  <c r="E101" i="2"/>
  <c r="E100" i="2"/>
  <c r="E99" i="2"/>
  <c r="E98" i="2"/>
  <c r="H97" i="2"/>
  <c r="G97" i="2"/>
  <c r="F97" i="2"/>
  <c r="D97" i="2"/>
  <c r="E96" i="2"/>
  <c r="E95" i="2"/>
  <c r="E94" i="2"/>
  <c r="E93" i="2"/>
  <c r="H92" i="2"/>
  <c r="G92" i="2"/>
  <c r="F92" i="2"/>
  <c r="D92" i="2"/>
  <c r="E91" i="2"/>
  <c r="E90" i="2"/>
  <c r="E89" i="2"/>
  <c r="E88" i="2"/>
  <c r="H87" i="2"/>
  <c r="G87" i="2"/>
  <c r="F87" i="2"/>
  <c r="D87" i="2"/>
  <c r="E86" i="2"/>
  <c r="H85" i="2"/>
  <c r="G85" i="2"/>
  <c r="F85" i="2"/>
  <c r="D85" i="2"/>
  <c r="H84" i="2"/>
  <c r="H79" i="2" s="1"/>
  <c r="G84" i="2"/>
  <c r="F84" i="2"/>
  <c r="D84" i="2"/>
  <c r="H83" i="2"/>
  <c r="G83" i="2"/>
  <c r="D83" i="2"/>
  <c r="H82" i="2"/>
  <c r="G82" i="2"/>
  <c r="D82" i="2"/>
  <c r="H81" i="2"/>
  <c r="G81" i="2"/>
  <c r="D81" i="2"/>
  <c r="E74" i="2"/>
  <c r="E73" i="2"/>
  <c r="E72" i="2"/>
  <c r="E71" i="2"/>
  <c r="H70" i="2"/>
  <c r="G70" i="2"/>
  <c r="D70" i="2"/>
  <c r="E69" i="2"/>
  <c r="E68" i="2"/>
  <c r="E67" i="2"/>
  <c r="E66" i="2"/>
  <c r="H65" i="2"/>
  <c r="G65" i="2"/>
  <c r="F65" i="2"/>
  <c r="D65" i="2"/>
  <c r="E64" i="2"/>
  <c r="E63" i="2"/>
  <c r="J63" i="2" s="1"/>
  <c r="E62" i="2"/>
  <c r="E61" i="2"/>
  <c r="H60" i="2"/>
  <c r="G60" i="2"/>
  <c r="D60" i="2"/>
  <c r="E59" i="2"/>
  <c r="E58" i="2"/>
  <c r="E57" i="2"/>
  <c r="E56" i="2"/>
  <c r="H55" i="2"/>
  <c r="G55" i="2"/>
  <c r="F55" i="2"/>
  <c r="D55" i="2"/>
  <c r="E54" i="2"/>
  <c r="E53" i="2"/>
  <c r="E52" i="2"/>
  <c r="E51" i="2"/>
  <c r="H50" i="2"/>
  <c r="G50" i="2"/>
  <c r="F50" i="2"/>
  <c r="D50" i="2"/>
  <c r="E49" i="2"/>
  <c r="E48" i="2"/>
  <c r="E47" i="2"/>
  <c r="E46" i="2"/>
  <c r="H45" i="2"/>
  <c r="G45" i="2"/>
  <c r="F45" i="2"/>
  <c r="D45" i="2"/>
  <c r="E44" i="2"/>
  <c r="E43" i="2"/>
  <c r="E42" i="2"/>
  <c r="E41" i="2"/>
  <c r="H40" i="2"/>
  <c r="G40" i="2"/>
  <c r="F40" i="2"/>
  <c r="D40" i="2"/>
  <c r="E39" i="2"/>
  <c r="E38" i="2"/>
  <c r="E37" i="2"/>
  <c r="E36" i="2"/>
  <c r="H35" i="2"/>
  <c r="G35" i="2"/>
  <c r="F35" i="2"/>
  <c r="D35" i="2"/>
  <c r="E34" i="2"/>
  <c r="E33" i="2"/>
  <c r="E32" i="2"/>
  <c r="E31" i="2"/>
  <c r="H30" i="2"/>
  <c r="G30" i="2"/>
  <c r="F30" i="2"/>
  <c r="D30" i="2"/>
  <c r="E29" i="2"/>
  <c r="E28" i="2"/>
  <c r="E27" i="2"/>
  <c r="E26" i="2"/>
  <c r="H25" i="2"/>
  <c r="G25" i="2"/>
  <c r="F25" i="2"/>
  <c r="D25" i="2"/>
  <c r="H24" i="2"/>
  <c r="G24" i="2"/>
  <c r="F24" i="2"/>
  <c r="D24" i="2"/>
  <c r="H23" i="2"/>
  <c r="G23" i="2"/>
  <c r="F23" i="2"/>
  <c r="D23" i="2"/>
  <c r="H22" i="2"/>
  <c r="G22" i="2"/>
  <c r="F22" i="2"/>
  <c r="D22" i="2"/>
  <c r="H21" i="2"/>
  <c r="G21" i="2"/>
  <c r="G20" i="2" s="1"/>
  <c r="F21" i="2"/>
  <c r="F20" i="2" s="1"/>
  <c r="D21" i="2"/>
  <c r="E19" i="2"/>
  <c r="E13" i="2"/>
  <c r="J274" i="1"/>
  <c r="O272" i="1"/>
  <c r="N272" i="1"/>
  <c r="M272" i="1"/>
  <c r="I272" i="1"/>
  <c r="H272" i="1"/>
  <c r="J270" i="1"/>
  <c r="J269" i="1"/>
  <c r="J268" i="1"/>
  <c r="J267" i="1"/>
  <c r="J266" i="1"/>
  <c r="J265" i="1"/>
  <c r="J264" i="1"/>
  <c r="O263" i="1"/>
  <c r="N263" i="1"/>
  <c r="I263" i="1"/>
  <c r="H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O255" i="1"/>
  <c r="N255" i="1"/>
  <c r="H255" i="1"/>
  <c r="M255" i="1" s="1"/>
  <c r="M254" i="1" s="1"/>
  <c r="J249" i="1"/>
  <c r="J244" i="1"/>
  <c r="J239" i="1"/>
  <c r="J234" i="1"/>
  <c r="M229" i="1"/>
  <c r="M214" i="1" s="1"/>
  <c r="J224" i="1"/>
  <c r="J219" i="1"/>
  <c r="O214" i="1"/>
  <c r="I214" i="1"/>
  <c r="H214" i="1"/>
  <c r="J211" i="1"/>
  <c r="O204" i="1"/>
  <c r="N204" i="1"/>
  <c r="H204" i="1"/>
  <c r="M199" i="1"/>
  <c r="J199" i="1"/>
  <c r="J194" i="1"/>
  <c r="O184" i="1"/>
  <c r="N184" i="1"/>
  <c r="M169" i="1"/>
  <c r="N159" i="1"/>
  <c r="M159" i="1"/>
  <c r="M149" i="1"/>
  <c r="J149" i="1"/>
  <c r="M144" i="1"/>
  <c r="J144" i="1"/>
  <c r="M139" i="1"/>
  <c r="J139" i="1"/>
  <c r="O134" i="1"/>
  <c r="J134" i="1"/>
  <c r="H134" i="1"/>
  <c r="J123" i="1"/>
  <c r="O118" i="1"/>
  <c r="I118" i="1"/>
  <c r="H118" i="1"/>
  <c r="M113" i="1"/>
  <c r="O108" i="1"/>
  <c r="N108" i="1"/>
  <c r="H108" i="1"/>
  <c r="M108" i="1" s="1"/>
  <c r="M103" i="1"/>
  <c r="J103" i="1"/>
  <c r="O98" i="1"/>
  <c r="O93" i="1" s="1"/>
  <c r="N98" i="1"/>
  <c r="N93" i="1" s="1"/>
  <c r="I98" i="1"/>
  <c r="I93" i="1" s="1"/>
  <c r="H98" i="1"/>
  <c r="M98" i="1" s="1"/>
  <c r="N63" i="1"/>
  <c r="I63" i="1"/>
  <c r="M43" i="1"/>
  <c r="M38" i="1" s="1"/>
  <c r="O38" i="1"/>
  <c r="N38" i="1"/>
  <c r="M28" i="1"/>
  <c r="M18" i="1" s="1"/>
  <c r="J28" i="1"/>
  <c r="O18" i="1"/>
  <c r="N18" i="1"/>
  <c r="H18" i="1"/>
  <c r="F80" i="2" l="1"/>
  <c r="F292" i="2"/>
  <c r="G80" i="2"/>
  <c r="D533" i="2"/>
  <c r="H533" i="2"/>
  <c r="D353" i="2"/>
  <c r="I322" i="2"/>
  <c r="I251" i="2"/>
  <c r="I534" i="2"/>
  <c r="I23" i="2"/>
  <c r="I50" i="2"/>
  <c r="I60" i="2"/>
  <c r="I81" i="2"/>
  <c r="H77" i="2"/>
  <c r="I82" i="2"/>
  <c r="H78" i="2"/>
  <c r="I83" i="2"/>
  <c r="I147" i="2"/>
  <c r="I152" i="2"/>
  <c r="I287" i="2"/>
  <c r="I294" i="2"/>
  <c r="I295" i="2"/>
  <c r="I296" i="2"/>
  <c r="I297" i="2"/>
  <c r="I302" i="2"/>
  <c r="I354" i="2"/>
  <c r="I355" i="2"/>
  <c r="I356" i="2"/>
  <c r="I358" i="2"/>
  <c r="I520" i="2"/>
  <c r="I521" i="2"/>
  <c r="I522" i="2"/>
  <c r="I528" i="2"/>
  <c r="I107" i="2"/>
  <c r="I249" i="2"/>
  <c r="I250" i="2"/>
  <c r="I252" i="2"/>
  <c r="I320" i="2"/>
  <c r="I321" i="2"/>
  <c r="I323" i="2"/>
  <c r="I328" i="2"/>
  <c r="I333" i="2"/>
  <c r="I428" i="2"/>
  <c r="I433" i="2"/>
  <c r="I441" i="2"/>
  <c r="I443" i="2"/>
  <c r="I450" i="2"/>
  <c r="I451" i="2"/>
  <c r="I452" i="2"/>
  <c r="I453" i="2"/>
  <c r="I458" i="2"/>
  <c r="I468" i="2"/>
  <c r="I473" i="2"/>
  <c r="I483" i="2"/>
  <c r="I488" i="2"/>
  <c r="I535" i="2"/>
  <c r="I538" i="2"/>
  <c r="I553" i="2"/>
  <c r="I558" i="2"/>
  <c r="I563" i="2"/>
  <c r="I568" i="2"/>
  <c r="I573" i="2"/>
  <c r="I501" i="2"/>
  <c r="I285" i="2"/>
  <c r="I503" i="2"/>
  <c r="I508" i="2"/>
  <c r="M154" i="1"/>
  <c r="N154" i="1"/>
  <c r="N128" i="1" s="1"/>
  <c r="M134" i="1"/>
  <c r="G78" i="2"/>
  <c r="F76" i="2"/>
  <c r="G350" i="2"/>
  <c r="G314" i="2" s="1"/>
  <c r="G352" i="2"/>
  <c r="G316" i="2" s="1"/>
  <c r="E501" i="2"/>
  <c r="J501" i="2" s="1"/>
  <c r="E520" i="2"/>
  <c r="J520" i="2" s="1"/>
  <c r="E521" i="2"/>
  <c r="J521" i="2" s="1"/>
  <c r="E528" i="2"/>
  <c r="J528" i="2" s="1"/>
  <c r="E578" i="2"/>
  <c r="E538" i="2"/>
  <c r="J538" i="2" s="1"/>
  <c r="E588" i="2"/>
  <c r="H349" i="2"/>
  <c r="H351" i="2"/>
  <c r="H352" i="2"/>
  <c r="H316" i="2" s="1"/>
  <c r="G79" i="2"/>
  <c r="E85" i="2"/>
  <c r="E152" i="2"/>
  <c r="D76" i="2"/>
  <c r="D77" i="2"/>
  <c r="F78" i="2"/>
  <c r="F79" i="2"/>
  <c r="D338" i="2"/>
  <c r="D79" i="2"/>
  <c r="E323" i="2"/>
  <c r="J323" i="2" s="1"/>
  <c r="F246" i="2"/>
  <c r="E285" i="2"/>
  <c r="J285" i="2" s="1"/>
  <c r="E338" i="2"/>
  <c r="E343" i="2"/>
  <c r="D350" i="2"/>
  <c r="D314" i="2" s="1"/>
  <c r="D351" i="2"/>
  <c r="D315" i="2" s="1"/>
  <c r="D352" i="2"/>
  <c r="D316" i="2" s="1"/>
  <c r="E548" i="2"/>
  <c r="H76" i="2"/>
  <c r="G244" i="2"/>
  <c r="G245" i="2"/>
  <c r="F351" i="2"/>
  <c r="F315" i="2" s="1"/>
  <c r="E127" i="2"/>
  <c r="E132" i="2"/>
  <c r="E137" i="2"/>
  <c r="E142" i="2"/>
  <c r="E167" i="2"/>
  <c r="E182" i="2"/>
  <c r="E187" i="2"/>
  <c r="E197" i="2"/>
  <c r="E414" i="2"/>
  <c r="E415" i="2"/>
  <c r="E416" i="2"/>
  <c r="E55" i="2"/>
  <c r="E60" i="2"/>
  <c r="J60" i="2" s="1"/>
  <c r="G76" i="2"/>
  <c r="H243" i="2"/>
  <c r="H245" i="2"/>
  <c r="E354" i="2"/>
  <c r="F350" i="2"/>
  <c r="F314" i="2" s="1"/>
  <c r="F352" i="2"/>
  <c r="F316" i="2" s="1"/>
  <c r="E358" i="2"/>
  <c r="J358" i="2" s="1"/>
  <c r="G77" i="2"/>
  <c r="E295" i="2"/>
  <c r="J295" i="2" s="1"/>
  <c r="E297" i="2"/>
  <c r="J297" i="2" s="1"/>
  <c r="H350" i="2"/>
  <c r="E363" i="2"/>
  <c r="E368" i="2"/>
  <c r="E378" i="2"/>
  <c r="E383" i="2"/>
  <c r="E393" i="2"/>
  <c r="F162" i="2"/>
  <c r="E202" i="2"/>
  <c r="E207" i="2"/>
  <c r="E222" i="2"/>
  <c r="D243" i="2"/>
  <c r="D246" i="2"/>
  <c r="E441" i="2"/>
  <c r="J441" i="2" s="1"/>
  <c r="E25" i="2"/>
  <c r="E40" i="2"/>
  <c r="E45" i="2"/>
  <c r="E83" i="2"/>
  <c r="J83" i="2" s="1"/>
  <c r="E212" i="2"/>
  <c r="E328" i="2"/>
  <c r="J328" i="2" s="1"/>
  <c r="E452" i="2"/>
  <c r="J452" i="2" s="1"/>
  <c r="E513" i="2"/>
  <c r="E102" i="2"/>
  <c r="E272" i="2"/>
  <c r="E282" i="2"/>
  <c r="E321" i="2"/>
  <c r="J321" i="2" s="1"/>
  <c r="E355" i="2"/>
  <c r="G351" i="2"/>
  <c r="G315" i="2" s="1"/>
  <c r="E398" i="2"/>
  <c r="E443" i="2"/>
  <c r="J443" i="2" s="1"/>
  <c r="E483" i="2"/>
  <c r="J483" i="2" s="1"/>
  <c r="E237" i="2"/>
  <c r="E249" i="2"/>
  <c r="J249" i="2" s="1"/>
  <c r="E373" i="2"/>
  <c r="E449" i="2"/>
  <c r="E81" i="2"/>
  <c r="E82" i="2"/>
  <c r="E147" i="2"/>
  <c r="J147" i="2" s="1"/>
  <c r="E287" i="2"/>
  <c r="J287" i="2" s="1"/>
  <c r="E302" i="2"/>
  <c r="J302" i="2" s="1"/>
  <c r="F349" i="2"/>
  <c r="E403" i="2"/>
  <c r="E423" i="2"/>
  <c r="E450" i="2"/>
  <c r="J450" i="2" s="1"/>
  <c r="E65" i="2"/>
  <c r="E84" i="2"/>
  <c r="H162" i="2"/>
  <c r="E97" i="2"/>
  <c r="D162" i="2"/>
  <c r="E165" i="2"/>
  <c r="E166" i="2"/>
  <c r="E251" i="2"/>
  <c r="E294" i="2"/>
  <c r="J294" i="2" s="1"/>
  <c r="D448" i="2"/>
  <c r="E463" i="2"/>
  <c r="E503" i="2"/>
  <c r="J503" i="2" s="1"/>
  <c r="E522" i="2"/>
  <c r="J522" i="2" s="1"/>
  <c r="E535" i="2"/>
  <c r="J535" i="2" s="1"/>
  <c r="E543" i="2"/>
  <c r="E558" i="2"/>
  <c r="J558" i="2" s="1"/>
  <c r="E563" i="2"/>
  <c r="J563" i="2" s="1"/>
  <c r="E70" i="2"/>
  <c r="G247" i="2"/>
  <c r="E357" i="2"/>
  <c r="E433" i="2"/>
  <c r="J433" i="2" s="1"/>
  <c r="E488" i="2"/>
  <c r="J488" i="2" s="1"/>
  <c r="E30" i="2"/>
  <c r="G162" i="2"/>
  <c r="E172" i="2"/>
  <c r="D247" i="2"/>
  <c r="E333" i="2"/>
  <c r="J333" i="2" s="1"/>
  <c r="D349" i="2"/>
  <c r="D313" i="2" s="1"/>
  <c r="E418" i="2"/>
  <c r="E451" i="2"/>
  <c r="J451" i="2" s="1"/>
  <c r="E458" i="2"/>
  <c r="J458" i="2" s="1"/>
  <c r="E468" i="2"/>
  <c r="J468" i="2" s="1"/>
  <c r="E493" i="2"/>
  <c r="E22" i="2"/>
  <c r="E24" i="2"/>
  <c r="E260" i="2"/>
  <c r="E262" i="2"/>
  <c r="E267" i="2"/>
  <c r="E293" i="2"/>
  <c r="E307" i="2"/>
  <c r="D80" i="2"/>
  <c r="E87" i="2"/>
  <c r="E92" i="2"/>
  <c r="E163" i="2"/>
  <c r="F243" i="2"/>
  <c r="E252" i="2"/>
  <c r="J252" i="2" s="1"/>
  <c r="G257" i="2"/>
  <c r="D292" i="2"/>
  <c r="H292" i="2"/>
  <c r="E296" i="2"/>
  <c r="J296" i="2" s="1"/>
  <c r="G318" i="2"/>
  <c r="E356" i="2"/>
  <c r="J356" i="2" s="1"/>
  <c r="E388" i="2"/>
  <c r="E417" i="2"/>
  <c r="D438" i="2"/>
  <c r="E442" i="2"/>
  <c r="E453" i="2"/>
  <c r="J453" i="2" s="1"/>
  <c r="E478" i="2"/>
  <c r="H498" i="2"/>
  <c r="E523" i="2"/>
  <c r="J523" i="2" s="1"/>
  <c r="G533" i="2"/>
  <c r="E536" i="2"/>
  <c r="E537" i="2"/>
  <c r="E568" i="2"/>
  <c r="J568" i="2" s="1"/>
  <c r="E583" i="2"/>
  <c r="E248" i="2"/>
  <c r="E50" i="2"/>
  <c r="E192" i="2"/>
  <c r="E261" i="2"/>
  <c r="D413" i="2"/>
  <c r="H413" i="2"/>
  <c r="E439" i="2"/>
  <c r="E473" i="2"/>
  <c r="J473" i="2" s="1"/>
  <c r="E573" i="2"/>
  <c r="J573" i="2" s="1"/>
  <c r="E23" i="2"/>
  <c r="J23" i="2" s="1"/>
  <c r="E21" i="2"/>
  <c r="E35" i="2"/>
  <c r="D78" i="2"/>
  <c r="E117" i="2"/>
  <c r="E122" i="2"/>
  <c r="E177" i="2"/>
  <c r="E217" i="2"/>
  <c r="E232" i="2"/>
  <c r="E250" i="2"/>
  <c r="J250" i="2" s="1"/>
  <c r="E258" i="2"/>
  <c r="F257" i="2"/>
  <c r="E277" i="2"/>
  <c r="H282" i="2"/>
  <c r="G292" i="2"/>
  <c r="E292" i="2" s="1"/>
  <c r="E319" i="2"/>
  <c r="G353" i="2"/>
  <c r="E428" i="2"/>
  <c r="J428" i="2" s="1"/>
  <c r="H438" i="2"/>
  <c r="G448" i="2"/>
  <c r="E448" i="2" s="1"/>
  <c r="E508" i="2"/>
  <c r="J508" i="2" s="1"/>
  <c r="G518" i="2"/>
  <c r="E553" i="2"/>
  <c r="J553" i="2" s="1"/>
  <c r="I128" i="1"/>
  <c r="J128" i="1" s="1"/>
  <c r="I254" i="1"/>
  <c r="N254" i="1"/>
  <c r="O154" i="1"/>
  <c r="O128" i="1" s="1"/>
  <c r="I12" i="1"/>
  <c r="J118" i="1"/>
  <c r="J204" i="1"/>
  <c r="O254" i="1"/>
  <c r="J263" i="1"/>
  <c r="J108" i="1"/>
  <c r="J214" i="1"/>
  <c r="N12" i="1"/>
  <c r="J272" i="1"/>
  <c r="E20" i="2"/>
  <c r="E107" i="2"/>
  <c r="J107" i="2" s="1"/>
  <c r="E498" i="2"/>
  <c r="D20" i="2"/>
  <c r="H20" i="2"/>
  <c r="E112" i="2"/>
  <c r="H80" i="2"/>
  <c r="H244" i="2"/>
  <c r="F245" i="2"/>
  <c r="H246" i="2"/>
  <c r="E259" i="2"/>
  <c r="D318" i="2"/>
  <c r="H318" i="2"/>
  <c r="E320" i="2"/>
  <c r="J320" i="2" s="1"/>
  <c r="E322" i="2"/>
  <c r="G349" i="2"/>
  <c r="H353" i="2"/>
  <c r="E440" i="2"/>
  <c r="E500" i="2"/>
  <c r="E534" i="2"/>
  <c r="G243" i="2"/>
  <c r="F244" i="2"/>
  <c r="H247" i="2"/>
  <c r="G413" i="2"/>
  <c r="E413" i="2" s="1"/>
  <c r="H448" i="2"/>
  <c r="H518" i="2"/>
  <c r="G246" i="2"/>
  <c r="G438" i="2"/>
  <c r="O12" i="1"/>
  <c r="M204" i="1"/>
  <c r="J18" i="1"/>
  <c r="H93" i="1"/>
  <c r="M93" i="1" s="1"/>
  <c r="M12" i="1" s="1"/>
  <c r="J98" i="1"/>
  <c r="H254" i="1"/>
  <c r="J255" i="1"/>
  <c r="F75" i="2" l="1"/>
  <c r="F348" i="2"/>
  <c r="F17" i="2"/>
  <c r="F11" i="2" s="1"/>
  <c r="F16" i="2"/>
  <c r="F10" i="2" s="1"/>
  <c r="F242" i="2"/>
  <c r="E80" i="2"/>
  <c r="J80" i="2" s="1"/>
  <c r="I533" i="2"/>
  <c r="I246" i="2"/>
  <c r="E353" i="2"/>
  <c r="J353" i="2" s="1"/>
  <c r="I350" i="2"/>
  <c r="G17" i="2"/>
  <c r="G11" i="2" s="1"/>
  <c r="D18" i="2"/>
  <c r="D12" i="2" s="1"/>
  <c r="J448" i="2"/>
  <c r="I448" i="2"/>
  <c r="I20" i="2"/>
  <c r="J20" i="2"/>
  <c r="I353" i="2"/>
  <c r="I318" i="2"/>
  <c r="I80" i="2"/>
  <c r="E162" i="2"/>
  <c r="I245" i="2"/>
  <c r="H75" i="2"/>
  <c r="I76" i="2"/>
  <c r="H315" i="2"/>
  <c r="I351" i="2"/>
  <c r="I518" i="2"/>
  <c r="I244" i="2"/>
  <c r="J498" i="2"/>
  <c r="I498" i="2"/>
  <c r="H313" i="2"/>
  <c r="I313" i="2" s="1"/>
  <c r="I349" i="2"/>
  <c r="I77" i="2"/>
  <c r="I438" i="2"/>
  <c r="I247" i="2"/>
  <c r="J282" i="2"/>
  <c r="I282" i="2"/>
  <c r="J292" i="2"/>
  <c r="I292" i="2"/>
  <c r="I316" i="2"/>
  <c r="I78" i="2"/>
  <c r="M128" i="1"/>
  <c r="M6" i="1" s="1"/>
  <c r="E351" i="2"/>
  <c r="J351" i="2" s="1"/>
  <c r="D242" i="2"/>
  <c r="D17" i="2"/>
  <c r="D11" i="2" s="1"/>
  <c r="F15" i="2"/>
  <c r="H348" i="2"/>
  <c r="E78" i="2"/>
  <c r="J78" i="2" s="1"/>
  <c r="H314" i="2"/>
  <c r="E247" i="2"/>
  <c r="J247" i="2" s="1"/>
  <c r="E350" i="2"/>
  <c r="D15" i="2"/>
  <c r="D9" i="2" s="1"/>
  <c r="E76" i="2"/>
  <c r="E257" i="2"/>
  <c r="E533" i="2"/>
  <c r="J533" i="2" s="1"/>
  <c r="G16" i="2"/>
  <c r="G10" i="2" s="1"/>
  <c r="E352" i="2"/>
  <c r="E79" i="2"/>
  <c r="E318" i="2"/>
  <c r="J318" i="2" s="1"/>
  <c r="F18" i="2"/>
  <c r="F12" i="2" s="1"/>
  <c r="E314" i="2"/>
  <c r="H15" i="2"/>
  <c r="E316" i="2"/>
  <c r="J316" i="2" s="1"/>
  <c r="G75" i="2"/>
  <c r="F313" i="2"/>
  <c r="D312" i="2"/>
  <c r="D348" i="2"/>
  <c r="E518" i="2"/>
  <c r="J518" i="2" s="1"/>
  <c r="G242" i="2"/>
  <c r="E438" i="2"/>
  <c r="J438" i="2" s="1"/>
  <c r="D75" i="2"/>
  <c r="E77" i="2"/>
  <c r="H17" i="2"/>
  <c r="J254" i="1"/>
  <c r="I6" i="1"/>
  <c r="O6" i="1"/>
  <c r="J154" i="1"/>
  <c r="H128" i="1"/>
  <c r="N6" i="1"/>
  <c r="E244" i="2"/>
  <c r="J244" i="2" s="1"/>
  <c r="H242" i="2"/>
  <c r="H16" i="2"/>
  <c r="E246" i="2"/>
  <c r="G18" i="2"/>
  <c r="H18" i="2"/>
  <c r="E243" i="2"/>
  <c r="E315" i="2"/>
  <c r="D16" i="2"/>
  <c r="E349" i="2"/>
  <c r="G348" i="2"/>
  <c r="E245" i="2"/>
  <c r="J245" i="2" s="1"/>
  <c r="G15" i="2"/>
  <c r="G313" i="2"/>
  <c r="J93" i="1"/>
  <c r="H12" i="1"/>
  <c r="F14" i="2" l="1"/>
  <c r="F312" i="2"/>
  <c r="F9" i="2"/>
  <c r="F8" i="2" s="1"/>
  <c r="I15" i="2"/>
  <c r="I17" i="2"/>
  <c r="H312" i="2"/>
  <c r="I314" i="2"/>
  <c r="J314" i="2"/>
  <c r="I242" i="2"/>
  <c r="J315" i="2"/>
  <c r="I315" i="2"/>
  <c r="I16" i="2"/>
  <c r="I75" i="2"/>
  <c r="I18" i="2"/>
  <c r="I348" i="2"/>
  <c r="E348" i="2"/>
  <c r="J348" i="2" s="1"/>
  <c r="E242" i="2"/>
  <c r="J242" i="2" s="1"/>
  <c r="E75" i="2"/>
  <c r="J75" i="2" s="1"/>
  <c r="E17" i="2"/>
  <c r="J17" i="2" s="1"/>
  <c r="E11" i="2"/>
  <c r="G12" i="2"/>
  <c r="E12" i="2" s="1"/>
  <c r="E18" i="2"/>
  <c r="J18" i="2" s="1"/>
  <c r="E16" i="2"/>
  <c r="J16" i="2" s="1"/>
  <c r="G312" i="2"/>
  <c r="E312" i="2" s="1"/>
  <c r="G9" i="2"/>
  <c r="E313" i="2"/>
  <c r="H12" i="2"/>
  <c r="G14" i="2"/>
  <c r="E15" i="2"/>
  <c r="H14" i="2"/>
  <c r="D10" i="2"/>
  <c r="D8" i="2" s="1"/>
  <c r="D14" i="2"/>
  <c r="H6" i="1"/>
  <c r="J6" i="1" s="1"/>
  <c r="J12" i="1"/>
  <c r="I14" i="2" l="1"/>
  <c r="J12" i="2"/>
  <c r="J11" i="2"/>
  <c r="J312" i="2"/>
  <c r="I312" i="2"/>
  <c r="E14" i="2"/>
  <c r="J14" i="2" s="1"/>
  <c r="G8" i="2"/>
  <c r="E9" i="2"/>
  <c r="E10" i="2"/>
  <c r="J10" i="2" s="1"/>
  <c r="H8" i="2"/>
  <c r="E8" i="2" l="1"/>
  <c r="J8" i="2" s="1"/>
  <c r="I8" i="2"/>
</calcChain>
</file>

<file path=xl/comments1.xml><?xml version="1.0" encoding="utf-8"?>
<comments xmlns="http://schemas.openxmlformats.org/spreadsheetml/2006/main">
  <authors>
    <author>Пахомова И.А.</author>
  </authors>
  <commentList>
    <comment ref="H43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977-1783
977-3806 кредит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977-11522
977-24596-кредит</t>
        </r>
      </text>
    </comment>
    <comment ref="H58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977-2860
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Пахомова И.А.:</t>
        </r>
        <r>
          <rPr>
            <sz val="9"/>
            <color indexed="81"/>
            <rFont val="Tahoma"/>
            <charset val="1"/>
          </rPr>
          <t xml:space="preserve">
924-37004
924-35013
924-78996,7-кредит
977-74746-кредит</t>
        </r>
      </text>
    </comment>
    <comment ref="I164" authorId="0">
      <text>
        <r>
          <rPr>
            <b/>
            <sz val="9"/>
            <color indexed="81"/>
            <rFont val="Tahoma"/>
            <charset val="1"/>
          </rPr>
          <t>Пахомова И.А.:</t>
        </r>
        <r>
          <rPr>
            <sz val="9"/>
            <color indexed="81"/>
            <rFont val="Tahoma"/>
            <charset val="1"/>
          </rPr>
          <t xml:space="preserve">
977-30791,96165
977-18772,373-кредит</t>
        </r>
      </text>
    </comment>
  </commentList>
</comments>
</file>

<file path=xl/comments2.xml><?xml version="1.0" encoding="utf-8"?>
<comments xmlns="http://schemas.openxmlformats.org/spreadsheetml/2006/main">
  <authors>
    <author>Пахомова И.А.</author>
  </authors>
  <commentList>
    <comment ref="F110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977-1783
977-3806-кредит</t>
        </r>
      </text>
    </comment>
    <comment ref="F150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977-11522
977-24596-кредит</t>
        </r>
      </text>
    </comment>
    <comment ref="F153" authorId="0">
      <text>
        <r>
          <rPr>
            <b/>
            <sz val="9"/>
            <color indexed="81"/>
            <rFont val="Tahoma"/>
            <charset val="1"/>
          </rPr>
          <t>Пахомова И.А.:</t>
        </r>
        <r>
          <rPr>
            <sz val="9"/>
            <color indexed="81"/>
            <rFont val="Tahoma"/>
            <charset val="1"/>
          </rPr>
          <t xml:space="preserve">
977-70000</t>
        </r>
      </text>
    </comment>
    <comment ref="F154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977-7123,11
</t>
        </r>
      </text>
    </comment>
    <comment ref="F155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977-3336,66
</t>
        </r>
      </text>
    </comment>
    <comment ref="F158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977-60000</t>
        </r>
      </text>
    </comment>
    <comment ref="F159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977-6105,52
</t>
        </r>
      </text>
    </comment>
    <comment ref="F160" authorId="0">
      <text>
        <r>
          <rPr>
            <b/>
            <sz val="9"/>
            <color indexed="81"/>
            <rFont val="Tahoma"/>
            <family val="2"/>
            <charset val="204"/>
          </rPr>
          <t>Пахомова И.А.:</t>
        </r>
        <r>
          <rPr>
            <sz val="9"/>
            <color indexed="81"/>
            <rFont val="Tahoma"/>
            <family val="2"/>
            <charset val="204"/>
          </rPr>
          <t xml:space="preserve">
977-2860
</t>
        </r>
      </text>
    </comment>
    <comment ref="F361" authorId="0">
      <text>
        <r>
          <rPr>
            <b/>
            <sz val="9"/>
            <color indexed="81"/>
            <rFont val="Tahoma"/>
            <charset val="1"/>
          </rPr>
          <t>Пахомова И.А.:</t>
        </r>
        <r>
          <rPr>
            <sz val="9"/>
            <color indexed="81"/>
            <rFont val="Tahoma"/>
            <charset val="1"/>
          </rPr>
          <t xml:space="preserve">
924-37004
977-35013
924-78996,7
977-74746</t>
        </r>
      </text>
    </comment>
    <comment ref="H361" authorId="0">
      <text>
        <r>
          <rPr>
            <b/>
            <sz val="9"/>
            <color indexed="81"/>
            <rFont val="Tahoma"/>
            <charset val="1"/>
          </rPr>
          <t>Пахомова И.А.:</t>
        </r>
        <r>
          <rPr>
            <sz val="9"/>
            <color indexed="81"/>
            <rFont val="Tahoma"/>
            <charset val="1"/>
          </rPr>
          <t xml:space="preserve">
977-30791,96165
977-18772,373
</t>
        </r>
      </text>
    </comment>
    <comment ref="F560" authorId="0">
      <text>
        <r>
          <rPr>
            <b/>
            <sz val="9"/>
            <color indexed="81"/>
            <rFont val="Tahoma"/>
            <charset val="1"/>
          </rPr>
          <t>Пахомова И.А.:</t>
        </r>
        <r>
          <rPr>
            <sz val="9"/>
            <color indexed="81"/>
            <rFont val="Tahoma"/>
            <charset val="1"/>
          </rPr>
          <t xml:space="preserve">
вместе с управами</t>
        </r>
      </text>
    </comment>
  </commentList>
</comments>
</file>

<file path=xl/sharedStrings.xml><?xml version="1.0" encoding="utf-8"?>
<sst xmlns="http://schemas.openxmlformats.org/spreadsheetml/2006/main" count="1671" uniqueCount="581">
  <si>
    <t>Таблица № 1</t>
  </si>
  <si>
    <t>№ п/п</t>
  </si>
  <si>
    <t>Исполнитель мероприятия (структурное подразделение администрации городского округа город Воронеж, иной главный распорядитель средств бюджета городского округа город Воронеж), Ф.И.О., должность исполнителя)</t>
  </si>
  <si>
    <t>Плановый срок</t>
  </si>
  <si>
    <t>Фактический срок</t>
  </si>
  <si>
    <t>Расходы бюджета городского округа город Воронеж за отчетный период</t>
  </si>
  <si>
    <t>Результаты реализации мероприятий</t>
  </si>
  <si>
    <t>Заключение контрактов</t>
  </si>
  <si>
    <r>
      <t xml:space="preserve">Проблемы, возникшие в ходе реализации мероприятия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</t>
    </r>
  </si>
  <si>
    <t xml:space="preserve">Наименование муниципальной программы, подпрограммы основного мероприятия </t>
  </si>
  <si>
    <t xml:space="preserve">начало реализации мероприятия в отчетном году
</t>
  </si>
  <si>
    <t xml:space="preserve">окончания реализации мероприятия в отчетном году
</t>
  </si>
  <si>
    <t>уточненные плановые бюджетеные ассигнования на очередной финансовый год, тыс. руб.</t>
  </si>
  <si>
    <t>профинансировано на отчетную дату, тыс. руб.</t>
  </si>
  <si>
    <t>выполнено %</t>
  </si>
  <si>
    <t>запланированные</t>
  </si>
  <si>
    <t>достигнутые</t>
  </si>
  <si>
    <t>план на отчетный год, тыс. руб.</t>
  </si>
  <si>
    <t>заключено, тыс. руб.</t>
  </si>
  <si>
    <t>контракты, находящиеся в процессе размещения (указать стадию), 
тыс. рублей</t>
  </si>
  <si>
    <t>Муниципальная программа "Развитие образования"</t>
  </si>
  <si>
    <t>х</t>
  </si>
  <si>
    <t>в том числе:</t>
  </si>
  <si>
    <t>Подпрограмма 1 муниципальной программы городского округа город Воронеж "Развитие дошкольного образования"</t>
  </si>
  <si>
    <t>1.1. Капитальный ремонт объектов дошкольного образования (плановый ремонт действующих МДОУ, закрытых на капитальный ремонт, возвращенных к первоначальному использованию)</t>
  </si>
  <si>
    <t>Управление образования и молодежной политики, руководитель управления  Л.А. Кулакова</t>
  </si>
  <si>
    <t>январь</t>
  </si>
  <si>
    <t>декабрь</t>
  </si>
  <si>
    <t>1.1.5.Капитальный ремонт здания МДОУ  «Детский сад общеразвивающего вида  №  48»,  ул. Домостроителей, 67</t>
  </si>
  <si>
    <t>1.1.10.Плановый капитальный ремонт функционирующих МДОУ</t>
  </si>
  <si>
    <t>1.3. Приобретение в муниципальную собственность встроено-пристроенных (встроенных) помещений под размещение детских садов с последующей реконструкцией</t>
  </si>
  <si>
    <t xml:space="preserve">1.2.1. Строительство и реконструкция муниципальных объектов дошкольного образования </t>
  </si>
  <si>
    <t xml:space="preserve">1.2.1.7.детский сад на 150 мест по Московскому проспекту 142 е </t>
  </si>
  <si>
    <t>1.2.2.Строительство детских садов за счет строительных организаций с последующим их приобретением в муниципальную собственность :</t>
  </si>
  <si>
    <t>1.2.2.5. Встроено-пристроенный детский сад на 120 мест по ул. 9 Января, 241 (поз.13)*</t>
  </si>
  <si>
    <t>1.2.2.7. Детский сад на 150 мест по пер. Газовый - ул. Газовая*</t>
  </si>
  <si>
    <t xml:space="preserve"> 1.2.2.9. Детский сад на 220 мест в ж/м Олимпийский, участок 15*</t>
  </si>
  <si>
    <t>1.2.2.11. Детский сад на 180 мест по Московскому проспекту 142 ш*</t>
  </si>
  <si>
    <t>1.2.2.12.Детский сад на 160 мест в грмк Репное, ул. Егоровская, 53 А*</t>
  </si>
  <si>
    <t>1.6. Модернизация материально-технической базы муниципальных дошкольных образовательных учреждений</t>
  </si>
  <si>
    <t>1.6.1. Приведение материально-технической базы функционирующих и вновь построенных муниципальных дошкольных образовательных организаций  в соответствие требованиям ФГОС ДО, в том числе:</t>
  </si>
  <si>
    <t>1.6.1.1. Приобретение оборудования и прочих материальных запасов</t>
  </si>
  <si>
    <t>1.7. Обеспечение высокого качества услуг дошкольного образования</t>
  </si>
  <si>
    <t>1.7.3. Проведение муниципального конкурса "Воспитатель года"</t>
  </si>
  <si>
    <t xml:space="preserve">1.9. Финансовое обеспечение на выполнение муниципального задания дошкольными образовательными организациями </t>
  </si>
  <si>
    <t>1.9.1. Осуществление финансирования муниципальных дошкольных образовательных организаций городского округа  на выполнение ими муниципального задания по оказанию услуги по предоставлению общедоступного и бесплатного дошкольного образования по основным общеобразовательным программам дошкольного образования</t>
  </si>
  <si>
    <t>Подпрограмма 2 муниципальной программы городского округа город Воронеж "Развитие общего и дополнительного образования"</t>
  </si>
  <si>
    <t>2.1. Достижение новых качественных образовательных результатов выпускниками образовательных организаций городского округа город Воронеж</t>
  </si>
  <si>
    <t>2.1.6. Формирование новой технологической среды в муниципальной системе образования ( обеспечение поставки современного оборудования (учебно-лабораторного, учебно – производственного и др.), мебели, учебных и учебно-наглядных пособий, совершенствование системы организации питания учащихся, обеспечение широкого использования информационно-коммуникационных технологий в образовательном процессе и управлении образованием, подключение учреждений дополнительного образования детей  к высокоскоростному доступу в сеть Интернет)</t>
  </si>
  <si>
    <t>2.1.8. Организация отдыха детей в каникулярное время,  временного трудоустройства в период летних школьных каникул старшеклассников в возрасте от 14 до 18 лет.</t>
  </si>
  <si>
    <t>2.1.9. Обеспечение учащихся общеобразовательных учреждений молочной продукцией</t>
  </si>
  <si>
    <t>2.3. Развитие  инфраструктуры и сети образовательных организаций с учетом прогноза демографического развития городского округа город Воронеж»</t>
  </si>
  <si>
    <t>2.3.1. Строительство  общеобразовательных организаций (в поселке Репное, в квартале ВГУ на Московском проспекте, в районе ул. Ломоносова, школа   в районе больницы "Электроника", школа в микрорайоне Плехановская-Донбасская, школа  в микрорайоне Антонова-Овсиенко, школа  в районе ул. В.Невского-М.Мордасовой, школа в микрорайоне "Новый" по ул. 9 Января, 2 школы по ул. Шишкова, 140б)</t>
  </si>
  <si>
    <t>2.3.1.1. Строительство общеобразовательной школы на 33 класса в квартале ВГУ  на Московском проспекте г. Воронежа (завершение строительства);  предельная стоимость строительства объекта капитального строительства составляет 760 000 тыс.руб.</t>
  </si>
  <si>
    <t>2.3.1.2. Строительство школы на 500 учащихся в микрорайоне Репное (завершение строительства)</t>
  </si>
  <si>
    <t>2.3.1.9. Школа на 825 мест по ул. Шишкова,140б в г. Воронеже</t>
  </si>
  <si>
    <t xml:space="preserve">2.3.2. Строительство пристроек к существующим образовательным организациям:
МБОУ гимназия им. А.В.Кольцова и МБОУ СОШ № 54, Спортивный зал  с теплым переходом  к зданию МБОУ гимназия им. академика Н.г.Басова при ВГУ, г. Воронеж
</t>
  </si>
  <si>
    <t>2.3.2.1. Строительство пристройки к МБОУ СОШ № 54 в городском округе город Воронеж</t>
  </si>
  <si>
    <t>2.3.3. Проведение капитального ремонта и реконструкции зданий общеобразовательных организаций  и организаций дополнительного образования детей"</t>
  </si>
  <si>
    <t>2.3.4. Выполнение требований санитарных и строительных норм,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образования, образовательного процесса и управления образованием</t>
  </si>
  <si>
    <t xml:space="preserve">2.4. Оптимизация системы финансирования образовательных организаций для обеспечения достойного уровня жизни занятых в ней работников и привлечения новых высококвалифицированных кадров и молодых специалистов </t>
  </si>
  <si>
    <t>Мероприятие 2.4.4. "Стимулирование мотивации непрерывного профессионального развития,  творческой активности педагогов, создание условий для выявления и обмена лучшими практиками  посредством участия в городских и региональных педагогических мероприятиях, таких как  конкурсы: "Учитель года", "Педагогический дебют", "Воспитатель года"</t>
  </si>
  <si>
    <t>2.5.1. Осуществление финансирования муниципальных организаций общего образования городского округа  на выполнение ими муниципального задания по оказанию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</si>
  <si>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2.5.2. Осуществление финансирования муниципальных организаций дополнительного образования детей городского округа  на выполнение ими муниципального задания по оказанию услуги по предоставлению дополнительного образования по дополнительным образовательным программам</t>
  </si>
  <si>
    <t>2.5.3. Осуществление финансирования муниципальных образовательных организаций межшкольных учебных комбинатов городского округа  на выполнение ими муниципального задания по оказанию услуги по предоставлению основного общего, среднего (полного) образования в части изучения образовательной дисциплины «Технология»</t>
  </si>
  <si>
    <t xml:space="preserve">2.5.4. Осуществление финансирования муниципальных организаций по централизованному ведению бухгалтерского учета на выполнение ими муниципального задания по оказанию услуги по обеспечению и организации централизованного бухгалтерского учета в сфере образования </t>
  </si>
  <si>
    <t>2.5.5. Осуществление финансирования центра развития образования на выполнение им муниципального задания на выполнение работы по оказанию методической и информационной помощи муниципальным образовательным организациям</t>
  </si>
  <si>
    <t>2.5.7. Доплата к пенсии неработающим пенсионерам имеющим почетное звание "Заслуженный учитель Российской Федерации"</t>
  </si>
  <si>
    <t>2.5.8. Дотация на питание родителям (законным представителям) обучающихся в общеобразовательных учреждениях, расположенных на территории городского округа город Воронеж</t>
  </si>
  <si>
    <t>Подпрограмма 3 муниципальной программы городского округа город Воронеж "Вовлечение молодежи в социальную практику"</t>
  </si>
  <si>
    <t>3.1. "Вовлечение молодежи в социальную практику, обеспечение поддерджки научной и творческой активности молодежи"</t>
  </si>
  <si>
    <t>Управа Железнодорожного района</t>
  </si>
  <si>
    <t>Управа Коминтерновского района</t>
  </si>
  <si>
    <t>Управа Левобережного района</t>
  </si>
  <si>
    <t>Управа Ленинского района</t>
  </si>
  <si>
    <t>Управа Советского района</t>
  </si>
  <si>
    <t>Управа Центрального района</t>
  </si>
  <si>
    <t>3.2. Гражданское и военно-патриотическое воспитание молодежи, содействие формированию культурно-нравственных ценностей. Развитие инфраструктуры патриотического воспитания и подготовка к службе в рядах ВС РФ</t>
  </si>
  <si>
    <t xml:space="preserve">3.3. Обеспечение деятельности муниципального казенного учреждения городского округа город Воронеж "Центр молодежных проектов и программ" </t>
  </si>
  <si>
    <t>Основное мероприятие 1 "Создание условий для отдыха детей городского округа город Воронеж"</t>
  </si>
  <si>
    <t>1.1. "Организация отдыха детей отдельных категорий,проведение смен оборонно-спортивного профиля"</t>
  </si>
  <si>
    <t>1.2. "Обеспечение деятельности МАУ ЦДО "Перемена" и имущественных комплексов муниципальных стационарных детских лагерей отдыха "</t>
  </si>
  <si>
    <t>Таблица № 2</t>
  </si>
  <si>
    <t>Статус</t>
  </si>
  <si>
    <t>Источники ресурсного обеспечения</t>
  </si>
  <si>
    <r>
      <t>Расходы за отчетный период</t>
    </r>
    <r>
      <rPr>
        <vertAlign val="superscript"/>
        <sz val="12"/>
        <rFont val="Times New Roman"/>
        <family val="1"/>
        <charset val="204"/>
      </rPr>
      <t>1</t>
    </r>
  </si>
  <si>
    <t xml:space="preserve">предусмотрено муниципальной программой, 
тыс. руб. </t>
  </si>
  <si>
    <t xml:space="preserve">лимит на год, тыс. руб. </t>
  </si>
  <si>
    <t>выполнено (гр.8/гр.4), 
(%)</t>
  </si>
  <si>
    <t>выполнено (гр.8/гр.5), 
(%)</t>
  </si>
  <si>
    <t xml:space="preserve">всего
</t>
  </si>
  <si>
    <t xml:space="preserve">уточненные плановые бюджетные ассигнования </t>
  </si>
  <si>
    <t xml:space="preserve">плановые внебюджетные ассигнования </t>
  </si>
  <si>
    <t>Муниципальная программа</t>
  </si>
  <si>
    <t>"Развитие образования"</t>
  </si>
  <si>
    <t>всего, в том числе:</t>
  </si>
  <si>
    <t xml:space="preserve">федеральный бюджет </t>
  </si>
  <si>
    <t>областной бюджет</t>
  </si>
  <si>
    <t>бюджет городского округа город Воронеж</t>
  </si>
  <si>
    <t>внебюджетные источники</t>
  </si>
  <si>
    <t>Подпрограмма 1 муниципальной программы городского округа город Воронеж</t>
  </si>
  <si>
    <t>"Развитие дошкольного образования"</t>
  </si>
  <si>
    <t>федеральный бюджет</t>
  </si>
  <si>
    <t>1.1.</t>
  </si>
  <si>
    <t>Капитальный ремонт объектов дошкольного образования (плановый ремонт действующих МДОУ, закрытых на капитальный ремонт, возвращенных к первоначальному использованию)</t>
  </si>
  <si>
    <t>1.1.1.</t>
  </si>
  <si>
    <t>МКДОУ «Детский сад № 158», ул. Электросигнальная, 18,</t>
  </si>
  <si>
    <t>1.1.2.</t>
  </si>
  <si>
    <t>Возврат бывших помещений МДОУ "Детский сад общеразвивающего вида №34", расположенных по адресу: ул. Маршака,12 (заняты МОУ ДОД «Детская школа искусств № 2»),  к первоначальному использованию</t>
  </si>
  <si>
    <t>1.1.3.</t>
  </si>
  <si>
    <t>Возврат бывшего детского сада № 38 (ул. Студенческая, 33) к первоначальному использованию, присоединение объекта в качестве дополнительного здания МБДОУ "Детский сад общеразвивающего вида № 17"</t>
  </si>
  <si>
    <t>1.1.4.</t>
  </si>
  <si>
    <t>Возврат бывших яслей-сада № 55 (ул. Пушкинская, 44) к первоначальному использованию, присоединение объекта в качестве дполнительного здания к МБДОУ "Детский сад общеразвивающего вида № 9"</t>
  </si>
  <si>
    <t>1.1.5.</t>
  </si>
  <si>
    <t>Капитальный ремонт здания МДОУ  «Детский сад общеразвивающего вида  №  48»,  ул. Домостроителей, 67</t>
  </si>
  <si>
    <t>1.1.6.</t>
  </si>
  <si>
    <t>МКДОУ «Детский сад  № 41», ул. Волжская, 15а</t>
  </si>
  <si>
    <t>1.1.7.</t>
  </si>
  <si>
    <t>Возврат бывшего детского сада  № 10 (ул. Минская, 5а)  к первоначальному использованию, присоединение объекта в качестве дополнительного здания к МБДОУ "Детский сад № 43"</t>
  </si>
  <si>
    <t>1.1.8.</t>
  </si>
  <si>
    <t>Плановый капитальный ремонт функционирующих МДОУ</t>
  </si>
  <si>
    <t>1.1.9.</t>
  </si>
  <si>
    <t>Открытие дополнительной группы в МБДОУ "Детский сад общеразвивающеговида № 116"</t>
  </si>
  <si>
    <t>1.1.10.</t>
  </si>
  <si>
    <t>Открытие дополнительной группы в МБДОУ "Центр развития ребенка-детский сад № 53"</t>
  </si>
  <si>
    <t>1.2.</t>
  </si>
  <si>
    <t>Строительство и реконструкция объектов дошкольного образования</t>
  </si>
  <si>
    <t>1.2.1.</t>
  </si>
  <si>
    <t xml:space="preserve">Строительство и реконструкция муниципальных объектов дошкольного образования </t>
  </si>
  <si>
    <t>1.2.1.1.</t>
  </si>
  <si>
    <t>Реконструкция  МДОУ «Центр развития ребенка – детский сад № 138» г. Воронеж</t>
  </si>
  <si>
    <t>Всего</t>
  </si>
  <si>
    <t>1.2.1.2.</t>
  </si>
  <si>
    <t>Детский сад на 220 мест по ул. Ростовская, 69а, в городском округе город Воронеж (завершение строительства)</t>
  </si>
  <si>
    <t>1.2.1.3.</t>
  </si>
  <si>
    <t>Детский сад на 220 мест по ул. Минская в г. Воронеже (завершение строительства)</t>
  </si>
  <si>
    <t>1.2.1.4.</t>
  </si>
  <si>
    <t>Детский сад на 220 мест по ул Мордасовой, 2а</t>
  </si>
  <si>
    <t>1.2.1.5.</t>
  </si>
  <si>
    <t>Детский сад  на 220 мест в гмкр. Подгорное, ул. Дмитрия Горина, 63</t>
  </si>
  <si>
    <t>1.2.1.6.</t>
  </si>
  <si>
    <t xml:space="preserve">Детский сад на 150 мест по Московскому проспекту 142 е </t>
  </si>
  <si>
    <t>1.2.1.7.</t>
  </si>
  <si>
    <t>Детский сад на 150 мест в гмкр. Подклетное, ул. Красочная, 1</t>
  </si>
  <si>
    <t>1.2.1.8.</t>
  </si>
  <si>
    <t>Детский сад на 120 мест по пер. Лиственный, 2б</t>
  </si>
  <si>
    <t>1.2.1.9.</t>
  </si>
  <si>
    <t xml:space="preserve">Детский сад на 220 мест по  ул. В. Невского – б. Победы </t>
  </si>
  <si>
    <t>1.2.1.10.</t>
  </si>
  <si>
    <t>Детский сад на 220 мест по ул. Арзамасская – Ленинский проспект</t>
  </si>
  <si>
    <t>1.2.1.11.</t>
  </si>
  <si>
    <t>Детский сад на 120 мест в мкр.Малышево, ул. Школьная, 52</t>
  </si>
  <si>
    <t>1.2.1.12.</t>
  </si>
  <si>
    <t>Детский сад на 220 мест в гмкр. Тенистый, ул. Тепличная,  26д</t>
  </si>
  <si>
    <t>1.2.1.13.</t>
  </si>
  <si>
    <t>Реконструкция МДОУ "Детский сад № 75" (ул. Летчика Колесниченко, 59)</t>
  </si>
  <si>
    <t>1.2.1.14.</t>
  </si>
  <si>
    <t xml:space="preserve"> Комплексная жилая застройка по ул.Шишкова,140б в г. Воронеже. Детский сад на 220 мест </t>
  </si>
  <si>
    <t>1.2.1.15.</t>
  </si>
  <si>
    <t>Комплексная жилая застройка микрорайона А-I по ул. Острогожская, рп Шилово города Воронежа. Детский сад на 220 мест</t>
  </si>
  <si>
    <t>1.2.1.16.</t>
  </si>
  <si>
    <t>1.2.2.</t>
  </si>
  <si>
    <t xml:space="preserve">Строительство детских садов строительными организациями с последующим их приобретением в муниципальную собственность </t>
  </si>
  <si>
    <t>1.2.2.1.</t>
  </si>
  <si>
    <t>Детский сад на 140 мест по ул. Сельская, 2c*</t>
  </si>
  <si>
    <t>1.2.2.2.</t>
  </si>
  <si>
    <t>Детский сад на 220 мест (с котельной) по  Олимпийскому бульвару, 4/5</t>
  </si>
  <si>
    <t>1.2.2.3.</t>
  </si>
  <si>
    <t>Детский сад на 220 мест по ул. Ростовской, 58/6</t>
  </si>
  <si>
    <t>1.2.2.4.</t>
  </si>
  <si>
    <t>Детский сад № 13 на 60 мест (с котельной) по ул.Ольминского, 28*</t>
  </si>
  <si>
    <t>1.2.2.5.</t>
  </si>
  <si>
    <t>Встроено-пристроенный детский сад на 100 мест по ул. 9 Января, 241/9</t>
  </si>
  <si>
    <t>1.2.2.6.</t>
  </si>
  <si>
    <t>Детский сад на 80 мест по ул. 45 Стрелковой  дивизии, 226б</t>
  </si>
  <si>
    <t>1.2.2.7.</t>
  </si>
  <si>
    <t>Детский сад на 150 мест по пер. Газовый, д. 15в</t>
  </si>
  <si>
    <t>1.2.2.8.</t>
  </si>
  <si>
    <t>Детский сад на 160 мест по ул. Острогожская, 168п*</t>
  </si>
  <si>
    <t>1.2.2.9.</t>
  </si>
  <si>
    <t xml:space="preserve"> Детский сад на 220 мест в ж/м Олимпийский, участок 15*</t>
  </si>
  <si>
    <t>1.2.2.10.</t>
  </si>
  <si>
    <t>Детский сад на 140 мест по ул. Хользунова,  38А</t>
  </si>
  <si>
    <t>1.2.2.11.</t>
  </si>
  <si>
    <t>Детский сад на 180 мест по Московскому проспекту 142 ш*</t>
  </si>
  <si>
    <t>1.2.2.12.</t>
  </si>
  <si>
    <t>Детский сад на 160 мест в грмк Репное, ул. Егоровская, 53 А*</t>
  </si>
  <si>
    <t>1.2.2.13.</t>
  </si>
  <si>
    <t>Встроенно-пристроенный детский сад на 100 мест по ул. 9 Января, 243*</t>
  </si>
  <si>
    <t>1.2.3.</t>
  </si>
  <si>
    <t xml:space="preserve">Реконструкция помещений под размещение НДОУ </t>
  </si>
  <si>
    <t>1.3.</t>
  </si>
  <si>
    <t>Приобретение в муниципальную собственность встроено-пристроенных (встроенных) помещений под размещение детских садов с последующей реконструкцией</t>
  </si>
  <si>
    <t>1.4.</t>
  </si>
  <si>
    <t>Модернизация материально-технической базы муниципальных дошкольных образовательных учреждений</t>
  </si>
  <si>
    <t>1.4.1.</t>
  </si>
  <si>
    <t>Приведение материально-технической базы функционирующих и вновь построенных муниципальных дошкольных образовательных организаций  в соответствие требованиям ФГОС ДО, в том числе:</t>
  </si>
  <si>
    <t>1.4.1.1.</t>
  </si>
  <si>
    <t>Приобретение оборудования и прочих материальных запасов</t>
  </si>
  <si>
    <t>1.4.2.</t>
  </si>
  <si>
    <t>Создание в детских садах, вводимых в эксплуатацию по возврату к первоначальному использованию, и открываемых дополнительных группах действующих МДОУ материально-технической базы, соответствующей требованиям пожарной безопасности и санитарному законодательству, в том числе:</t>
  </si>
  <si>
    <t>1.4.2.1.</t>
  </si>
  <si>
    <t>МКДОУ «Детский сад № 158», ул. Электросигнальная, 18</t>
  </si>
  <si>
    <t>1.4.2.2.</t>
  </si>
  <si>
    <t>1.4.2.3.</t>
  </si>
  <si>
    <t>Бывший детский сад № 10, ул. Минская, 5а</t>
  </si>
  <si>
    <t>1.4.2.4.</t>
  </si>
  <si>
    <t xml:space="preserve">Бывшие помещения МДОУ "Детский сад общеразвивающего вида №34", расположенные по адресу: ул. Маршака,12 </t>
  </si>
  <si>
    <t>1.5.</t>
  </si>
  <si>
    <t>Обеспечение высокого качества услуг дошкольного образования, развитие вариативных форм и оказание мер поддержки негосударственному сектору дошкольного образования</t>
  </si>
  <si>
    <t>1.5.1.</t>
  </si>
  <si>
    <t>Проведение муниципального конкурса "Воспитатель года"</t>
  </si>
  <si>
    <t>1.6.</t>
  </si>
  <si>
    <t xml:space="preserve">Финансовое обеспечение на выполнение муниципального задания дошкольными образовательными организациями </t>
  </si>
  <si>
    <t>1.6.1.</t>
  </si>
  <si>
    <t>Осуществление финансирования муниципальных дошкольных образовательных организаций городского округа  на выполнение ими муниципального задания по оказанию услуги по предоставлению общедоступного и бесплатного дошкольного образования по основным общеобразовательным программам дошкольного образования</t>
  </si>
  <si>
    <t>1.6.2.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</si>
  <si>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</si>
  <si>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1.7.</t>
  </si>
  <si>
    <t>Содержание муниципальных учреждений, оплата товаров и услуг из средств областного бюджета</t>
  </si>
  <si>
    <t>Подпрограмма 2 муниципальной программы городского округа город Воронеж</t>
  </si>
  <si>
    <t xml:space="preserve"> "Развитие общего и дополнительного образования"</t>
  </si>
  <si>
    <t>2.1.</t>
  </si>
  <si>
    <t>Достижение новых качественных образовательных результатов выпускниками образовательных организаций городского округа город Воронеж</t>
  </si>
  <si>
    <t>2.1.1.</t>
  </si>
  <si>
    <t>Формирование новой технологической среды в муниципальной системе образования ( обеспечение поставки современного оборудования (учебно-лабораторного, учебно – производственного и др.), мебели, учебных и учебно-наглядных пособий, совершенствование системы организации питания учащихся, обеспечение широкого использования информационно-коммуникационных технологий в образовательном процессе и управлении образованием, подключение учреждений дополнительного образования детей  к высокоскоростному доступу в сеть Интернет)</t>
  </si>
  <si>
    <t>2.1.2.</t>
  </si>
  <si>
    <t>Организация отдыха детей в каникулярное время,  временного трудоустройства в период летних школьных каникул старшеклассников в возрасте от 14 до 18 лет.</t>
  </si>
  <si>
    <t>2.1.3.</t>
  </si>
  <si>
    <t>Обеспечение учащихся общеобразовательных учреждений молочной продукцией</t>
  </si>
  <si>
    <t>2.2.</t>
  </si>
  <si>
    <t>Развитие системы оценки качества образования в городском округе город Воронеж на основе профессиональной и общественной экспертизы, самооценки образовательных организаций как средства обеспечения качественных и доступных образовательных услуг в соответствии  с потребностями населения</t>
  </si>
  <si>
    <t>2.2.1.</t>
  </si>
  <si>
    <t>Организация государственной (итоговой) аттестации выпускников XI (XII) классов в форме ЕГЭ и выпускников IX классов в условиях независимого оценивания</t>
  </si>
  <si>
    <t>2.3</t>
  </si>
  <si>
    <t>Развитие  инфраструктуры и сети образовательных организаций с учетом прогноза демографического развития городского округа город Воронеж»</t>
  </si>
  <si>
    <t>2.3.1.</t>
  </si>
  <si>
    <t>Строительство  общеобразовательных организаций (в поселке Репное, в квартале ВГУ на Московском проспекте, в районе ул. Ломоносова, школа   в районе больницы "Электроника", школа в микрорайоне Плехановская-Донбасская, школа  в микрорайоне Антонова-Овсиенко, школа  в районе ул. В.Невского-М.Мордасовой, школа в микрорайоне "Новый" по ул. 9 Января, 2 школы по ул. Шишкова, 140б)</t>
  </si>
  <si>
    <t>2.3.1.1.</t>
  </si>
  <si>
    <r>
      <t xml:space="preserve">Строительство общеобразовательной школы на 33 класса в квартале ВГУ  на Московском проспекте г. Воронежа (завершение строительства);  </t>
    </r>
    <r>
      <rPr>
        <sz val="9"/>
        <rFont val="Times New Roman"/>
        <family val="1"/>
        <charset val="204"/>
      </rPr>
      <t>предельная стоимость строительства объекта капитального строительства составляет 760 000 тыс.руб.</t>
    </r>
  </si>
  <si>
    <t>2.3.1.2.</t>
  </si>
  <si>
    <t>Строительство школы на 500 учащихся в микрорайоне Репное (завершение строительства)</t>
  </si>
  <si>
    <t>2.3.1.3.</t>
  </si>
  <si>
    <t>Строительство общеобразовательной школы на 550 учащихся по ул. Ломоносова</t>
  </si>
  <si>
    <t>2.3.1.4.</t>
  </si>
  <si>
    <t>Строительство общеобразовательной школы на 825 учащихся в районе больницы "Электроника"</t>
  </si>
  <si>
    <t>2.3.1.5.</t>
  </si>
  <si>
    <t>Строительство начальной общеобразовательной школы на 350 учащихся в микрорайоне Плехановская-Донбасская</t>
  </si>
  <si>
    <t>2.3.1.6.</t>
  </si>
  <si>
    <t>Строительство общеобразовательной школы на 825 учащихся в микрорайоне Антонова-Овсиенко</t>
  </si>
  <si>
    <t>2.3.1.7.</t>
  </si>
  <si>
    <t>Строительство общеобразовательной школы на 825 учащихся в районе ул. В.Невского-М.Мордасовой</t>
  </si>
  <si>
    <t>2.3.1.8.</t>
  </si>
  <si>
    <t>Строительство общеобразовательной школы на 825 учащихся в микрорайоне "Новый" по ул. 9 Января</t>
  </si>
  <si>
    <t>2.3.1.9.</t>
  </si>
  <si>
    <t>Школа на 825 мест по ул. Шишкова,140б в г. Воронеже</t>
  </si>
  <si>
    <t>2.3.1.10.</t>
  </si>
  <si>
    <t xml:space="preserve">Строительство общеобразовательной школы на 775 учащихся по ул. Шишкова,140б </t>
  </si>
  <si>
    <t>2.3.1.11.</t>
  </si>
  <si>
    <t>Строительство объекта "Комплексная жилая застройка микрорайона A-I по ул. Острогожская , рп Шилово, города Воронежа. Школа на 825 мест"</t>
  </si>
  <si>
    <t>2.3.2.</t>
  </si>
  <si>
    <t xml:space="preserve">Строительство пристроек к существующим образовательным организациям:
МБОУ гимназия им. А.В.Кольцова и МБОУ СОШ № 54, Спортивный зал  с теплым переходом  к зданию МБОУ гимназия им. академика Н.г.Басова при ВГУ, г. Воронеж
</t>
  </si>
  <si>
    <t>2.3.2.1.</t>
  </si>
  <si>
    <t xml:space="preserve"> Строительство пристройки к МБОУ СОШ № 54 в городском округе город Воронеж</t>
  </si>
  <si>
    <t>2.3.2.2.</t>
  </si>
  <si>
    <t>Строительство спортивного зала с теплым переходом к зданию МБОУ гимназия им. академика Н.Г.Басова при ВГУ г. Воронеж (завершение строительства)</t>
  </si>
  <si>
    <t>2.3.3.</t>
  </si>
  <si>
    <t>Проведение капитального ремонта и реконструкции зданий общеобразовательных организаций  и организаций дополнительного образования детей"</t>
  </si>
  <si>
    <t>2.3.4.</t>
  </si>
  <si>
    <t>Выполнение требований санитарных и строительных норм,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образования, образовательного процесса и управления образованием</t>
  </si>
  <si>
    <t>2.4.</t>
  </si>
  <si>
    <t xml:space="preserve">Оптимизация системы финансирования образовательных организаций для обеспечения достойного уровня жизни занятых в ней работников и привлечения новых высококвалифицированных кадров и молодых специалистов </t>
  </si>
  <si>
    <t>2.4.1.</t>
  </si>
  <si>
    <t>Стимулирование мотивации непрерывного профессионального развития,  творческой активности педагогов, создание условий для выявления и обмена лучшими практиками  посредством участия в городских и региональных педагогических мероприятиях, таких как  конкурсы: "Учитель года", "Педагогический дебют", "Воспитатель года"</t>
  </si>
  <si>
    <t>2.5.</t>
  </si>
  <si>
    <t>Финансовое обеспечение на выполнение муниципального задания организациями начального общего, основного общего, среднего (полного) общего образования, организациями дополнительного образования детей и межшкольными учебными комбинатами</t>
  </si>
  <si>
    <t>2.5.1.</t>
  </si>
  <si>
    <t>Осуществление финансирования муниципальных организаций общего образования городского округа  на выполнение ими муниципального задания по оказанию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</si>
  <si>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2.5.2.</t>
  </si>
  <si>
    <t>Осуществление финансирования муниципальных организаций дополнительного образования детей городского округа  на выполнение ими муниципального задания по оказанию услуги по предоставлению дополнительного образования по дополнительным образовательным программам</t>
  </si>
  <si>
    <t>2.5.3.</t>
  </si>
  <si>
    <t>Осуществление финансирования муниципальных образовательных организаций межшкольных учебных комбинатов городского округа  на выполнение ими муниципального задания по оказанию услуги по предоставлению основного общего, среднего (полного) образования в части изучения образовательной дисциплины «Технология»</t>
  </si>
  <si>
    <t>2.5.4.</t>
  </si>
  <si>
    <t xml:space="preserve">Осуществление финансирования муниципальных организаций по централизованному ведению бухгалтерского учета на выполнение ими муниципального задания по оказанию услуги по обеспечению и организации централизованного бухгалтерского учета в сфере образования </t>
  </si>
  <si>
    <t>2.5.5.</t>
  </si>
  <si>
    <t>Осуществление финансирования центра развития образования на выполнение им муниципального задания на выполнение работы по оказанию методической и информационной помощи муниципальным образовательным организациям</t>
  </si>
  <si>
    <t>2.5.6.</t>
  </si>
  <si>
    <t>Ежемесячное вознаграждение за классное руководство</t>
  </si>
  <si>
    <t>2.5.7.</t>
  </si>
  <si>
    <t>Доплата к пенсии неработающим пенсионерам имеющим почетное звание "Заслуженный учитель Российской Федерации"</t>
  </si>
  <si>
    <t>2.5.8.</t>
  </si>
  <si>
    <t>Дотация на питание родителям (законным представителям) обучающихся в общеобразовательных учреждениях, расположенных на территории городского округа город Воронеж</t>
  </si>
  <si>
    <t>2.6.</t>
  </si>
  <si>
    <t>Подпрограмма 3  муниципальной программы городского округа город Воронеж</t>
  </si>
  <si>
    <t>"Вовлечение молодежи в социальную практику"</t>
  </si>
  <si>
    <t>3.1.</t>
  </si>
  <si>
    <t>"Вовлечение молодежи в социальную практику, обеспечение поддерджки научной и творческой активности молодежи"</t>
  </si>
  <si>
    <t>3.2.</t>
  </si>
  <si>
    <t>Гражданское и военно-патриотическое воспитание молодежи, содействие формированию культурно-нравственных ценностей. Развитие инфраструктуры патриотического воспитания и подготовка к службе в рядах ВС РФ</t>
  </si>
  <si>
    <t>3.3</t>
  </si>
  <si>
    <t xml:space="preserve">Обеспечение деятельности муниципального казенного учреждения городского округа город Воронеж "Центр молоеджных проектов и программ" </t>
  </si>
  <si>
    <t>Основное мероприятие 1</t>
  </si>
  <si>
    <t>"Создание условий для отдыха детей городского округа город Воронеж"</t>
  </si>
  <si>
    <t>"Организация отдыха детей отдельных категорий,проведение смен оборонно-спортивного профиля"</t>
  </si>
  <si>
    <t>"Обеспечение деятельности имущественных комплексов муниципальных стационарных детских лагерей отдыха МАУ ЦДО "Перемена"</t>
  </si>
  <si>
    <t>Основное мероприятие 2</t>
  </si>
  <si>
    <t>Социализация детей - сирот и детей, нуждающихся в защите государства</t>
  </si>
  <si>
    <t>Выплата единовременного пособия при всех формах устройства детей, лишенных родительского попечения в семью</t>
  </si>
  <si>
    <t>Обеспечение выплат патронатной семье на содержание подопечных детей</t>
  </si>
  <si>
    <t>2.3.</t>
  </si>
  <si>
    <t>Обеспечение выплат вознаграждения патронатному воспитателю</t>
  </si>
  <si>
    <t>Выплаты приемной семье на содержание подопечных детей</t>
  </si>
  <si>
    <t>Обеспечение выплат вознаграждения, причитающегося приемному родителю</t>
  </si>
  <si>
    <t>Выплаты семьям опекунов на содержание подопечных детей</t>
  </si>
  <si>
    <t>2.7.</t>
  </si>
  <si>
    <t>Выплата единовременного пособия при передаче ребенка на воспитание в семью</t>
  </si>
  <si>
    <t>2.8.</t>
  </si>
  <si>
    <t>Выплата единовременного пособия при устройстве в семью ребенка - инвалида, достигшего возраста 10 лет, а также одновременной передаче на воспитание в семью ребенка с его братьями (сестрами)</t>
  </si>
  <si>
    <t>2.9.</t>
  </si>
  <si>
    <t>Оранизация и проведение городских мероприятий по пропаганде различных форм семейного устройства детей-сирот и детей, осттавшихся без попечения родителей (городская акция "Я ищу тебя, мама!"</t>
  </si>
  <si>
    <t>2.10.</t>
  </si>
  <si>
    <t>Организация и проведение городских мероприятий по социализации, адаптации и интеграции в общество детей-сирот и детей, осттавшихся без попечения родителей</t>
  </si>
  <si>
    <t>2.11.</t>
  </si>
  <si>
    <t>Организация и проведение  мероприятий по профилактике социального сиротства</t>
  </si>
  <si>
    <t>Таблица 3</t>
  </si>
  <si>
    <t>Наименование показателя (индикатора)</t>
  </si>
  <si>
    <t>Ед. измерения</t>
  </si>
  <si>
    <t>Значения показателей (индикаторов) муниципальной программы, подпрограммы муниципальной программы, основного мероприятия муниципальной программы</t>
  </si>
  <si>
    <t>отчетный год</t>
  </si>
  <si>
    <t xml:space="preserve">год, предшествующий отчетному (2015)
</t>
  </si>
  <si>
    <t>план</t>
  </si>
  <si>
    <t>факт</t>
  </si>
  <si>
    <t>уровень достижения показателя (индикатора), %</t>
  </si>
  <si>
    <t xml:space="preserve">МУНИЦИПАЛЬНАЯ ПРОГРАММА "РАЗВИТИЕ ОБРАЗОВАНИЯ" </t>
  </si>
  <si>
    <t xml:space="preserve"> Обеспеченность детей дошкольного возраста местами в дошкольных образовательных учреждениях</t>
  </si>
  <si>
    <t>количество мест на 100 детей в возрасте 3 - 7 лет</t>
  </si>
  <si>
    <t>99,10</t>
  </si>
  <si>
    <t>Доля детей в возрасте 1—6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1—6 лет, скорректированной на численность детей 5 - 6 лет, обучающихся по основным программам начального общего образования;</t>
  </si>
  <si>
    <t>процент</t>
  </si>
  <si>
    <t>79,79</t>
  </si>
  <si>
    <t>Отношение численности детей в возрасте от 3 лет 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</si>
  <si>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 xml:space="preserve">процент </t>
  </si>
  <si>
    <t>100</t>
  </si>
  <si>
    <t>4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</si>
  <si>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 расчете на 1 предмет) в 10 процентах школ с худшими результатами единого государственного экзамена</t>
  </si>
  <si>
    <t>отношение</t>
  </si>
  <si>
    <t>5</t>
  </si>
  <si>
    <t>Удельный вес численности обучающихся образовательных организаций общего образования, обучающихся по новым ФГОС</t>
  </si>
  <si>
    <t>6</t>
  </si>
  <si>
    <t>Доля детей в возрасте 5 - 18 лет, получающих услуги по дополнительному образованию в организациях различной организационно-правовой формы собственности, в общей численности детей этой возрастной группы</t>
  </si>
  <si>
    <t>7</t>
  </si>
  <si>
    <t>Удельный вес численности руководителей общеобразовательных организаций и организаций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организаций общего и дополнительного образования детей</t>
  </si>
  <si>
    <t>8</t>
  </si>
  <si>
    <t>Отношение среднемесячной заработной платы педагогических работников образовательных организаций общего образования к средней заработной плате по экономике в Воронежской области</t>
  </si>
  <si>
    <t>9</t>
  </si>
  <si>
    <t>Отношение среднемесячной заработной платы педагогических  работников образовательных организаций дополнительного образования детей к средней заработной плате по экономике в Воронежской области</t>
  </si>
  <si>
    <t>10</t>
  </si>
  <si>
    <t>Удельный вес численности учащихся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учащихся</t>
  </si>
  <si>
    <t>11</t>
  </si>
  <si>
    <t>Доля молодежи, принявшей участие в молодежных, профилактических и патриотических мероприятиях в отчетный период в общей численности молодежи в городском округе город Воронеж</t>
  </si>
  <si>
    <t>12</t>
  </si>
  <si>
    <t>Доля  молодых людей, участвующих в деятельности молодежных общественных объединений, в общей численности молодых людей от 14 до 30 лет</t>
  </si>
  <si>
    <t>13</t>
  </si>
  <si>
    <t>Удовлетворенность детей отдыхом в действующих муниципальных детских лагерях отдыха</t>
  </si>
  <si>
    <t>14</t>
  </si>
  <si>
    <t>Доля детей, оставшихся без попечения родителей, в т.ч. переданных неродственникам ( 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</si>
  <si>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ПОДПРОГРАММА 1 "РАЗВИТИЕ ДОШКОЛЬНОГО ОБРАЗОВАНИЯ"</t>
  </si>
  <si>
    <t>Доля детей в возрасте 1—6 лет, состоящих на учете для определения в муниципальные дошкольные образовательные учреждения, в общей численности детей в возрасте 1—6 лет</t>
  </si>
  <si>
    <t>13,29</t>
  </si>
  <si>
    <t>12,9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</si>
  <si>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</si>
  <si>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36,31</t>
  </si>
  <si>
    <t>35,9</t>
  </si>
  <si>
    <t>Доля  воспитанников  образовательных организаций, обучающихся по программам, соответствующим требованиям ФГОС  ДО, в общей численности воспитанников образовательных организаций, реализующих  программы дошкольного образования</t>
  </si>
  <si>
    <t>99,03</t>
  </si>
  <si>
    <t>Доля  воспитанников негосударственных дошкольных образовательных организаций в общей численности воспитанников образовательных организаций, реализующих программы дошкольного образования</t>
  </si>
  <si>
    <t>2,19</t>
  </si>
  <si>
    <t>2,7</t>
  </si>
  <si>
    <t>Отношение среднемесячной заработной платы педагогических работников муниципальных образовательных организаций, реализующих программы дошкольного образования,  к средней заработной плате в системе общего образования Воронежской области</t>
  </si>
  <si>
    <t>*</t>
  </si>
  <si>
    <t xml:space="preserve">Объем муниципальной услуги по предоставлению общедоступного и бесплатного дошкольного образования по основным общеобразовательным программам дошкольного образования, оказываемой муниципальными дошкольными образовательными организациями городского округа
</t>
  </si>
  <si>
    <t>человек</t>
  </si>
  <si>
    <t>45757</t>
  </si>
  <si>
    <t>Количество мероприятий, направленных на повышение квалификации педагогических и руководящих работников учреждений дошкольного образования в межкурсовой период</t>
  </si>
  <si>
    <t>единиц</t>
  </si>
  <si>
    <t>1.8.</t>
  </si>
  <si>
    <t>Доля МБДОУ, где внедрены информационные системы управления, в общем количестве муниципальных бюджетных дошкольных образовательных учреждений</t>
  </si>
  <si>
    <t>ПОДПРОГРАММА 2 "РАЗВИТИЕ ОБЩЕГО И ДОПОЛНИТЕЛЬНОГО ОБРАЗОВАНИЯ"</t>
  </si>
  <si>
    <t>Доля выпускников муниципальных общеобразовательных организаций,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участвовавших в Едином государственном экзамене по данным предметам</t>
  </si>
  <si>
    <t xml:space="preserve"> процент  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</si>
  <si>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</si>
  <si>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</si>
  <si>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</si>
  <si>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рублей</t>
  </si>
  <si>
    <t>Удельный вес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</si>
  <si>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Среднемесячная номинальная начисленная заработная плата работников муниципальных общеобразовательных организаций</t>
  </si>
  <si>
    <t>Среднемесячная номинальная начисленная заработная плата учителей муниципальных общеобразовательных организаций</t>
  </si>
  <si>
    <t>Количество мероприятий, направленных на повышение квалификации педагогических и руководящих работников муниципальных образовательных организаций общего и дополнительного образования детей в межкурсовой период</t>
  </si>
  <si>
    <t>Количество дополнительно введенных мест в строящихся общеобразовательных организациях</t>
  </si>
  <si>
    <t>Охват детей начальным общим образованием</t>
  </si>
  <si>
    <t>2.12.</t>
  </si>
  <si>
    <t>Доля обучающихся, освоивших основную общеобразовательную программу основного общего образования и получивших документы государственного образца об освоении основных общеобразовательных программ основного общего образования</t>
  </si>
  <si>
    <t>2.13.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</si>
  <si>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</si>
  <si>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ПОДПРОГРАММА 3 "ВОВЛЕЧЕНИЕ МОЛОДЕЖИ В СОЦИАЛЬНУЮ ПРАКТИКУ"</t>
  </si>
  <si>
    <t>Количество молодых людей, участвующих в различных формах самоорганизации и структурах социальной направленности</t>
  </si>
  <si>
    <t>чел.</t>
  </si>
  <si>
    <t>Количество мероприятий, проектов (программ), направленных на патриотическое воспитание молодежи и формирование культурных и нравственных ценностей среди молодежи</t>
  </si>
  <si>
    <t>3.3.</t>
  </si>
  <si>
    <t>Количество военно-патриотических объединений, клубов/количество участников (воспитанников)</t>
  </si>
  <si>
    <t>ед./чел.</t>
  </si>
  <si>
    <t>3.4.</t>
  </si>
  <si>
    <t>Количество молодых людей, вовлеченных в программы и проекты, направленные на интеграцию в жизнь общества</t>
  </si>
  <si>
    <t>ОСНОВНОЕ МЕРОПРИЯТИЕ 1 "СОЗДАНИЕ УСЛОВИЙ ДЛЯ ОТДЫХА ДЕТЕЙ"</t>
  </si>
  <si>
    <t>Отношение численности детей, отдохнувших в муниципальных детских лагерях отдыха, к проектной наполняемости действующих муниципальных детских лагерей отдыха</t>
  </si>
  <si>
    <t xml:space="preserve">ОСНОВНОЕ МЕРОПРИЯТИЕ 2 "СОЦИАЛИЗАЦИЯ ДЕТЕЙ-СИРОТ И ДЕТЕЙ, НУЖДАЮЩИХСЯ В ОСОБОЙ ЗАЩИТЕ ГОСУДАРСТВА" </t>
  </si>
  <si>
    <t xml:space="preserve">    2.1.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</si>
  <si>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находящиеся в государственных (муниципальных) учреждениях всех типов</t>
  </si>
  <si>
    <t>99,123</t>
  </si>
  <si>
    <t>1,66</t>
  </si>
  <si>
    <t>60</t>
  </si>
  <si>
    <t>Показатель представлен по состоянию на 2015-2016 учебнй год. Корректировка показателя возможна в 2016/2017 учебному году, III квартале 2016 года.</t>
  </si>
  <si>
    <t>82</t>
  </si>
  <si>
    <t>В связи с вводом в эксплуатацию МБОУ СОШ № 101 с 1 сентября 2016 года данный показатель будет скорректирован в III квартале 2016 года.</t>
  </si>
  <si>
    <t>98,74</t>
  </si>
  <si>
    <t>0</t>
  </si>
  <si>
    <t>Проводятся ежегодные мероприятия по проведению текущего и капитального ремонта МБОУ для поддержания их в рабочем состоянии.
Мероприятия запланированы на 3 квартал 2016 года</t>
  </si>
  <si>
    <t>Достижение планового показателя связано в дальнейшим с введением в эксплуатацию новых общеобразовательных учреждений и реализацией Плана мероприятий по ликвидации второй смены в общеобразовательных учреждениях городского округа город Воронеж</t>
  </si>
  <si>
    <t xml:space="preserve">1 сентября 2016 года запланирован ввод в эксплуатацию средней общеобразовательной школы  на 825 мест в квартале ВГУ на Московском проспекте
</t>
  </si>
  <si>
    <t>Показатель представлен по состоянию на 2015-2016 учебный год. Корректировка показателя возможна в 2016/2017 учебном году,  III квартале 2016 года.</t>
  </si>
  <si>
    <t>105,90</t>
  </si>
  <si>
    <t>24/914</t>
  </si>
  <si>
    <t>23/884</t>
  </si>
  <si>
    <t>90</t>
  </si>
  <si>
    <t>Управление имущественных и земельных отношений, руководитель Махортова Н.Б.</t>
  </si>
  <si>
    <t>Управление строительной политики, руководитель Владимиров В. Б.</t>
  </si>
  <si>
    <t>Управление образования и молодежной политики, руководитель управления Л. А. Кулакова</t>
  </si>
  <si>
    <t>Снижение доли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</si>
  <si>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Расширение сети дошкольных образовательных организаций, решение проблемы  дефицита мест  в детских садах, ввод новых объектов дошкольного образования</t>
  </si>
  <si>
    <t>Строительство нового объекта на 150 мест в  особо востребованном микрорайоне</t>
  </si>
  <si>
    <t>Строительство нового объекта на 220 мест в  особо востребованном микрорайоне</t>
  </si>
  <si>
    <t xml:space="preserve">1.2.1.14.  Комплексная жилая застройка по ул.Шишкова,140б в г. Воронеже. Детский сад на 220 мест </t>
  </si>
  <si>
    <t>1.2.1.15.Комплексная жилая застройка в микрорайьне AI по ул. Острогожская, р.п. Шилово г. Воронеж. Детский сад на 220 мест</t>
  </si>
  <si>
    <t>Строительство нового объекта на 250 мест в  особо востребованном микрорайоне</t>
  </si>
  <si>
    <t>Создание в МДОУ условий, соответствующих СанПиН и требованиям ФГОС ДО</t>
  </si>
  <si>
    <t xml:space="preserve">Развитие профессиональных контактов и поддержка талантливых, творчески работающих педагогов муниципальных бюджетных дошкольных образовательных учреждений </t>
  </si>
  <si>
    <t xml:space="preserve">Реализация в полном объеме программ дошкольного образования </t>
  </si>
  <si>
    <t>Будут запущены механизмы модернизации образования, обеспечивающие достижение нового качества результатов обучения и социализации детей. Эффективный контракт с педагогами обеспечит мотивацию к повышению качества образования и непрерывному профессиональному развитию, привлечет в школы лучших выпускников вузов. Всем обучающимся общеобразовательных организаций будет предоставлена возможность обучаться в соответствии с основными современными требованиями</t>
  </si>
  <si>
    <t>Формирование безбарьерной среды, позволяющей обеспечить полноценную интеграцию учащихся с ограниченными возможностями здоровья;
- строительство новых общеобразовательных организаций, проведение капитального ремонта и реконструкции зданий общеобразовательных организаций и организаций дополнительного образования;
- проведение противоаварийных мероприятий в действующих образовательных организациях общего и дополнительного образования;
Также запланирован третитй этап модернизации школьных столовых (замена и приобретение оборудования, проведение капитального ремонта).</t>
  </si>
  <si>
    <t xml:space="preserve">В период летних каникул 2016 г. за счет средств городского бюджета  планируется охватить организованными формами отдыха  271 человек, из них 207 человек  в пришкольных лагерях с дневным пребыванием, 38 человек в профильных лагерях и 26 человек в палаточном лагере.Количество детей, охваченных организованными формами отдыха за счет средств областного бюджета, будет определено в зависимости от выделенных средств из областного бюджета. По договорам, заключенным МБОУ с ГКУ ВО "Центр занятости Молодежный" , за счет средств областного бюджета планируется в летний период задейстовать в трудовых бригадах 2020 несовершеннолетних в возрасте от 14 до 18 лет.  </t>
  </si>
  <si>
    <t>Обеспечение молочной продукцией учащихся 1-9 классов</t>
  </si>
  <si>
    <t>Ввод в эксплуатацию общеобразовательных учреждений позволит  обеспечить местами в общеобразовательных учреждениях 2475 учащихся</t>
  </si>
  <si>
    <t>В 2016 году запланирован ввод в эксплуатацию объекта, что позволит дополнительно обеспечить местами 825 учащихся</t>
  </si>
  <si>
    <t>Строительство нового объекта на 825 мест в  особо востребованном микрорайоне</t>
  </si>
  <si>
    <t>Строительство объекта "Комплексная жилая застройка микрорайона AI по ул. Острогожская р.п. Шилово г. Воронеж. Школа на 825 мест"</t>
  </si>
  <si>
    <t>Увеличеине количества образовательных учреждений, соответствующих СанПиН и требованиям пожарной безопасности</t>
  </si>
  <si>
    <t>В 2016 году запланировано проведёние VII городского фестиваля педагогического мастерства «От призвания к признанию - 2016» (далее – Фестиваль). 
В рамках данного Фестиваля пройдут профессиональные конкурсы:
• Муниципальный этап Всероссийского профессионального конкурса «Учитель года города Воронежа - 2016»;
• Муниципальный профессиональный конкурс «Молодой педагог -2016»;
• Муниципальный профессиональный конкурс «Классный руководитель - 2016»;  
• Муниципальный профессиональный конкурс «Воспитатель года – 2016». • Муниципальный профессиональный конкурс «Педагог -психолог – 2016»
По итогам Фестиваля сертификаты получат 16 победителй и призеров.</t>
  </si>
  <si>
    <t>Выполнение в полном объеме общеобразовательных программ</t>
  </si>
  <si>
    <t>Выполнение в полном объеме  программ дополнительного образования</t>
  </si>
  <si>
    <t xml:space="preserve">Оказание услуги по обеспечению и организации централизованного бухгалтерского учета в сфере образования </t>
  </si>
  <si>
    <t>Количество молодых людей, участвующих в различных формах самоорганизации и структурах социальной направленности, составит 9030  чел.</t>
  </si>
  <si>
    <t>Количество молодых людей, участвующих в различных формах самоорганизации и структурах социальной направленности, составит 1300  чел.</t>
  </si>
  <si>
    <t>Количество молодых людей, участвующих в различных формах самоорганизации и структурах социальной направленности, составит 2000 чел.</t>
  </si>
  <si>
    <t>Количество молодых людей, участвующих в различных формах самоорганизации и структурах социальной направленности, составит 2100 чел.</t>
  </si>
  <si>
    <t>Количество молодых людей, участвующих в различных формах самоорганизации и структурах социальной направленности, составит 828 чел.</t>
  </si>
  <si>
    <t>Количество молодых людей, участвующих в различных формах самоорганизации и структурах социальной направленности, составит 850 чел.</t>
  </si>
  <si>
    <t>Количество молодых людей, участвующих в различных формах самоорганизации и структурах социальной направленности, составит 825 чел.</t>
  </si>
  <si>
    <t>Количество молодых людей, участвующих в различных формах самоорганизации и структурах социальной направленности, составит 1127 чел.</t>
  </si>
  <si>
    <t>Организация работы 23 военно-патриотических клубов городского округа город Воронеж, количество молодых людей, участвующих в работе военно-патриотических клубов - 884 чел.</t>
  </si>
  <si>
    <t>Организация работы 5 военно-патриотических клубов городского округа город Воронеж, количество молодых людей, участвующих в работе военно-патриотических клубов - 250 чел.</t>
  </si>
  <si>
    <t>Организация работы 4 военно-патриотических клубов городского округа город Воронеж, количество молодых людей, участвующих в работе военно-патриотических клубов - 100 чел.</t>
  </si>
  <si>
    <t>Организация работы 2 военно-патриотических клубов городского округа город Воронеж, количество молодых людей, участвующих в работе военно-патриотических клубов - 75 чел.</t>
  </si>
  <si>
    <t>Организация работы 1 военно-патриотического клуба городского округа город Воронеж, количество молодых людей, участвующих в работе военно-патриотического клуба - 48 чел.</t>
  </si>
  <si>
    <r>
      <t xml:space="preserve"> Организация работы </t>
    </r>
    <r>
      <rPr>
        <b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военно-патриотических клубов городского округа город Воронеж, количество молодых людей, участвующих в работе военно-патриотических клубов - 140 чел.</t>
    </r>
  </si>
  <si>
    <r>
      <t>Организация работы 6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военно-патриотических клубов городского округа город Воронеж, количество молодых людей, участвующих в работе военно-патриотических клубов - 200 чел.</t>
    </r>
  </si>
  <si>
    <r>
      <t>Организация работы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военно-патриотического клуба городского округа город Воронеж, количество молодых людей, участвующих в работе военно-патриотического клуба - 71 чел.</t>
    </r>
  </si>
  <si>
    <t>Увеличение охвата детей городского округа качественным отдыхом в условиях муниципальных стационарных детских лагерей отдыха</t>
  </si>
  <si>
    <t>4767,01</t>
  </si>
  <si>
    <t>158476,31</t>
  </si>
  <si>
    <t>32468,55</t>
  </si>
  <si>
    <t>6450,42</t>
  </si>
  <si>
    <t>218653,31</t>
  </si>
  <si>
    <t>20468,23</t>
  </si>
  <si>
    <t>5081,69</t>
  </si>
  <si>
    <t>404,97</t>
  </si>
  <si>
    <t>Руководитель управления образования и молодежной политики                                                                                     Л.А. Кулакова</t>
  </si>
  <si>
    <t>Руководитель управления образования и молодежной политики                                                                                               Л.А. Кулакова</t>
  </si>
  <si>
    <t>Руководитель управления образования и молодежной политики                                                                                 Л.А. Кулакова</t>
  </si>
  <si>
    <t xml:space="preserve">На 2016 год проведение капитального ремонта запланировано в 98 общеобразовательных учреждениях и 10 учреждениях дополнительного образования. </t>
  </si>
  <si>
    <t>На 2016 год проведение капитального ремонта запланировано в 46 муниципальных дошкольных образовательных учреждениях городского округа город Воронеж.</t>
  </si>
  <si>
    <t>85</t>
  </si>
  <si>
    <t>99,20</t>
  </si>
  <si>
    <t>102</t>
  </si>
  <si>
    <t>45800</t>
  </si>
  <si>
    <t>98,77</t>
  </si>
  <si>
    <t>1,23</t>
  </si>
  <si>
    <t>11916</t>
  </si>
  <si>
    <t>74,5</t>
  </si>
  <si>
    <t>26694</t>
  </si>
  <si>
    <t>9030</t>
  </si>
  <si>
    <t>212</t>
  </si>
  <si>
    <t>54500</t>
  </si>
  <si>
    <t>Отчет о выполнении плана реализации муниципальной программы городского округа город Воронеж 
"Развитие образования" по состоянию на 01.07.2016 года</t>
  </si>
  <si>
    <t>Отчет о расходах федерального, областного бюджетов, бюджета городского округа город Воронеж и внебюджетных источников 
на реализацию муниципальной программы городского округа город Воронеж "Развитие образования"
по состоянию на 01.07.2016 года</t>
  </si>
  <si>
    <t>Сведения о достижении значений показателей (индикаторов) реализации муниципальной программы
городского округа город Воронеж "Развитие образования" по состоянию на 01.07.2016 года</t>
  </si>
  <si>
    <t>Комплексное освоение в целях жилищного строительства микрорайона по ул. Ильюшина, 13 в г. Воронеже. Детский сад на 250 мест (позиция 29)</t>
  </si>
  <si>
    <t>1.2.1.16. Комплексное освоение в целях жилищного строительства микрорайона по ул. Ильюшина,13 в г. Воронеже. Детский сад на 250 мест (позиция 29)</t>
  </si>
  <si>
    <t xml:space="preserve">Значение данного индикатора пока осталось на уровне начала (01.01) 2016 года. Достижение планового  значения данного индикатора  в текущем году осуществляется  за счёт создания дополнительных мест через:
 -  ввод в эксплуатацию  построенных новых зданий 2 детских садов на 370 мест (ул. Шишкова, 140б, Ломоносова, 114/46);
 - создание 68 групп кратковременного пребывания воспитанников на 715 мест в  действующих МБДОУ.
 Открытие дополнительных мест планируется до конца  текущего года, что позволит достичь планового значения индикатора.
</t>
  </si>
  <si>
    <t xml:space="preserve">Значение данного индикатора пока осталось на уровне начала (01.01) 2016 года. 
Для достижения планового значения  данного показателя в течение 2016 года  осуществляются  мероприятия, направленные на создание и открытие дополнительных  мест в детских садах.   По уточнённым данным всего в 2016 году  в  г. Воронеже в  дошкольных образовательных  организациях  запланированы к созданию  1085  дополнительных мест, что будет  способствовать  улучшению значения индикатора.
</t>
  </si>
  <si>
    <t>12,98</t>
  </si>
  <si>
    <t xml:space="preserve">Плановое значение  показателя по итогам 2 квартала  пока не достигнуто, что объясняется особенностями комплектования муниципальных дошкольных образовательных организаций (далее - МДОО) поступающими воспитанниками. В соответствии с Положением о порядке комплектования воспитанниками муниципальных дошкольных образовательных организаций городского округа город Воронеж, утверждённым постановлением от 24.12.2014 № 2496, на 09.06.2016 г.  все дети 3-7 лет, зарегистрированные в электронной очереди (актуальном реестре),  включены в окончательные списки будущих воспитанников и обеспечены путёвками-направлениями для приёма в МДОО. Начиная с 10 июня,  идёт постепенный приём (зачисление) впервые поступающих детей в состав воспитанников детских садов, который завершится 31.08.2016 г. По мере зачисления,  дети снимаются с очереди. Также до конца текущего года будут введены в эксплуатацию 1085 дополнительных мест. Плановое значение индикатора будет достигнуто после завершения периода комплектования МДОО и ввода дополнительных мест.                                                                                                                                                                                                                                                 </t>
  </si>
  <si>
    <t>Значение показателя пока не достигнуто, что объясняется сезонным характером ремонтных работ. Работы по капитальному ремонту МДОО   проводятся в летний период. Также  в  2016 году запланирован ввод в эксплуатацию  двух новых детских садов. Завершение работ по капитальному ремонту  и ввод в строй новых объектов позволит достичь планового значения показателя по итогам 2016 года.</t>
  </si>
  <si>
    <t>По итогам 2 квартала 2016 года  плановое значение  показателя перевыполнено по нижеследующим обстоятельствам.  Соглашением   от 22.03.2016 г. № 205 о предоставлении субвенции из областного бюджета бюджету городского округа город Воронеж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заключенного между администрацией городского округа город Воронеж и департаментом образования, науки и молодежной политики Воронежской области, на 2016 год целевой  показатель повышения качества образования и эффективности деятельности муниципальной системы дошкольного образования  "Доля  воспитанников МДОО, реализующих общеобразовательную программу дошкольного образования, обучающихся по программам, соответствующим требованиям ФГОС ДО, в общей численности воспитанников муниципальных образовательных организаций, реализующих общеобразовательные программы дошкольного образования" установлен в значении 100%. Во исполнение Соглашения все муниципальные дошкольные образовательные организации  (100%) привели основные общеобразовательные программы дошкольного образования в соответствие требованиям федерального государственного образовательного стандарта дошкольного образования (ФГОС ДО).</t>
  </si>
  <si>
    <t xml:space="preserve">Значение показателя не  достигнуто по следующим причинам:
-  закрытие в 2015 году двух негосударственных детских садов (детский сад в НОУ «Классический лицей», детский  сад  № 136 Воронежского биосферного заповедника); 
-   низкая востребованность со стороны родителей услуг  в НДОУ, т.к. кризисные явления несколько «затормозили» заинтересованность родителей в частных детских садах. На конец отчётного периода в негосударственных детских садах имеются свободные места (мощность (количество мест)  НДОУ  больше,  чем  контингент воспитанников).
</t>
  </si>
  <si>
    <t xml:space="preserve">Значение показателя перевыполнено  на 2,4% за счёт создания в 2015 году 875   дополнительных мест и некоторой переукомплектованности  групп действующих МДОО в связи с повышенной  востребованностью населения в услугах дошкольного образования. </t>
  </si>
  <si>
    <t>46043</t>
  </si>
  <si>
    <t>8744</t>
  </si>
  <si>
    <t>156</t>
  </si>
  <si>
    <t>73,6</t>
  </si>
  <si>
    <t>25/924</t>
  </si>
  <si>
    <t>108,7/104,5</t>
  </si>
  <si>
    <t>35700</t>
  </si>
  <si>
    <t>65,5</t>
  </si>
  <si>
    <t>Отклонение показателя в сторону увеличения обоснованы полноценным спросом на путевки в муниципальные детские лагеря отдыха</t>
  </si>
  <si>
    <t>99,1</t>
  </si>
  <si>
    <t xml:space="preserve">  
  Данный показатель получен из форм федерального статистического наблюдения № 1-ДО (органы управления образованием и молодежной политики), №1-ДМШ (органы управления культуры) и № 5-ФК (органы управления физической культуры спорта).           В 2015-2016 году данный показатель по сравнению с 2014 годом в процентном отношении от общего количества детей снизился в связи с тем, что по данным Воронежстата в городском округе город Воронеж наблюдается  рост количества детей в возрасте от 5 до 18 лет. Так, в 2014 году детей в возрасте от 5 до 18 лет в городском округе было 110 317 человек, а в 2015 году стало 112 810 человек.  
 </t>
  </si>
  <si>
    <t>99</t>
  </si>
  <si>
    <t>1</t>
  </si>
  <si>
    <t xml:space="preserve">Доля выпускников муниципальных общеобразовательных организаций, не получивших аттестат о среднем  (полном) образовании, в общей численности выпускников муниципальных общеобразовательных организаций                 
</t>
  </si>
  <si>
    <t>31,35</t>
  </si>
  <si>
    <t>19,5</t>
  </si>
  <si>
    <t>36</t>
  </si>
  <si>
    <t>Значение показателя представлено по итогам II квартала. В дальнейшем планируется его увеличение.</t>
  </si>
  <si>
    <t>104</t>
  </si>
  <si>
    <t>99,95</t>
  </si>
  <si>
    <t>Показатель представлен по результатам основного этапа ГИА-9. По итогам проведения дополнительного периода (сентябрьские сроки) показатель  будет скорректирован в сторону увеличения.</t>
  </si>
  <si>
    <t>99,99</t>
  </si>
  <si>
    <t>Показатель представлен по состоянию на 2015-2016 учебный год. Корректировка показателя возможна в 2016/2017 учебном году, III квартале 2016 года.</t>
  </si>
  <si>
    <t>6077,5</t>
  </si>
  <si>
    <t>24694</t>
  </si>
  <si>
    <t>26159</t>
  </si>
  <si>
    <t>экономисты</t>
  </si>
  <si>
    <t>ЦРОиМП</t>
  </si>
  <si>
    <t xml:space="preserve">профинансировано, 
тыс. руб. </t>
  </si>
  <si>
    <t>96,8</t>
  </si>
  <si>
    <t>94</t>
  </si>
  <si>
    <t>Отклонения показателя в сторону увеличения обоснованы улучшением качества предоставляемых услуг</t>
  </si>
  <si>
    <t xml:space="preserve">12860,74 </t>
  </si>
  <si>
    <t>679,99</t>
  </si>
  <si>
    <t xml:space="preserve">54,97 </t>
  </si>
  <si>
    <t xml:space="preserve">111,42 </t>
  </si>
  <si>
    <t>26204</t>
  </si>
  <si>
    <t>Проведен муниципальный конкурс "Воспитатель года".</t>
  </si>
  <si>
    <t>Проведен муниципальный конкурс "Воспитатель года"</t>
  </si>
  <si>
    <t>Приобретается оборудование, мягкий инвентарь, посуда, соответствующие СанПиН и требованиям ФГОС ДО</t>
  </si>
  <si>
    <t>Приобретается оборудование, мягкий инвентарь, посуда, соответствующие  СанПиН и требованиям ФГОС ДО</t>
  </si>
  <si>
    <t>Осуществляется перечисление субсидии на выполнение муниципального задания бюджетным учреждениям в соответствии с заключенными соглашениями.</t>
  </si>
  <si>
    <t>Всем учащимся 1-9 классов три раза в неделю на условиях софинансирования осуществляется выдача 200 мл молока</t>
  </si>
  <si>
    <t>Проводится замер сопротивления изоляции, огнезащитная обработка перекрытий, ремонт и установка пожарной сигнализации</t>
  </si>
  <si>
    <t>Увеличение количества высококвалифицированных кадров и молодых специалиство в общеобразовательных учреждениях</t>
  </si>
  <si>
    <t>Был проведен VII городской фестиваль педагогического мастерства "От призвания к признанию-2016":                                       1. Проведен муниципальный этап Всероссийского профессионального конкурса "Учитель года Воронежа-2016", в котором участвовало 11 педагогов из 11 образовательных организаций;                                            2. Проведен муниципальный профессиональный конкурс "Молодой педагог-2016", в котором приняли участвовали 15 педагогов из 15 ОО;       3. Проведен муниципальный профессиональный конкурс «Классный руководитель - 2016», в котором приняли участие 11 классных руководителей из 11 ОО;                        4. Муниципальный профессиональный конкурс "Воспитатель года-2016", в котором приняли участие 14 педагцогов из 14 ОО.</t>
  </si>
  <si>
    <t xml:space="preserve">2.5. Финансовое обеспечение на выполнение муниципального задания организациями начального общего, основного общего, среднего (полного) общего образования, организациями дополнительного образования детей </t>
  </si>
  <si>
    <t>Реализация в полном объеме программ начального общего, основного общего, среднего (полного) общего образования, организациями дополнительного образования детей</t>
  </si>
  <si>
    <t>Осуществляется перечисление субсидии на выполнение муниципального задания казенным учреждениям в соответствии с утвержденной сметой</t>
  </si>
  <si>
    <t>Осуществление системного подхода МКУ ЦРОиМП к реализации учебно-методического сопровождения образовательной деятельности педагогических и руководящих работников.</t>
  </si>
  <si>
    <t>Выплачивается ежемесячная доплата к пенсии</t>
  </si>
  <si>
    <t>Ежемесячная доплата к пенсии неработающим пенсионерам имеющим почетное звание "Заслуженный учитель Российской Федерации"</t>
  </si>
  <si>
    <t>Осуществляется выплата дотации на питание родителям учащихся негосударственных образовательных учреждений, а также учащихся, находящихся на домашнем обучении.</t>
  </si>
  <si>
    <t>Выплата дотации на питание родителям обучающихся в общеобразовательных учреждениях, расположенных на территории городского округа город Воронеж</t>
  </si>
  <si>
    <t>Количество молодых людей, участвующих в различных формах самоорганизации и структурах социальной напрвленности составило 8744 человека.</t>
  </si>
  <si>
    <t>Организована работа 25 военно-патриотических клубов городского округа город Воронеж, количество молодых людей, участвующих в работе военно-патриотических клубов составила 924 человека</t>
  </si>
  <si>
    <t>В июне  2016 года в период летней кампании по организации отдыха детей в каникулярное время работали все 7 муниципальных стационарных детских лагерей отдыха. Все муниципальные детские лагеря отдыха в июне были укомплектованы детьми на 100%.</t>
  </si>
  <si>
    <t>По состоянию на 01.07.2016 года капитальный ремонт был проведен в 2  муниципальных дошкольных образовательных учреждениях городского округа город Воронеж.</t>
  </si>
  <si>
    <t xml:space="preserve"> В 2 муниципальных бюджетных дошкольных образовательных учреждениях городского округа  город Воронеж был произведен плановый капитальный ремонт, вследствие чего отмечено снижение доли МБДОУ, здания которых требуют капитального ремонта, в общем числе образовательных учреждений.</t>
  </si>
  <si>
    <t xml:space="preserve">По состоянию на 01.07.2016 года была оплачена кредиторская задолженность по капитальному ремонту и реконструкции зданий общеобразовательных организаций </t>
  </si>
  <si>
    <t>Проведен VII городской фестиваль педагогического мастерства "От призвания к признанию-2016"</t>
  </si>
  <si>
    <t>Значение не достигнуто, так как ввод в эксплуатацию общеобразовательной школы на 825 учащихся на Московском проспекте (МБОУ СОШ № 101) запланирован на сентябрь 2016 года</t>
  </si>
  <si>
    <t>Ввод в эксплуатацию общеобразовательных учреждений позволит  обеспечить местами в общеобразовательных учреждениях 2475 учащихся; проведение капитального ремонта в 98 образовательных учреждениях городского округа город Воронеж; увеличение количества образовательных учреждений, соответствующих СанПин и требованиям пожарной безопасности</t>
  </si>
  <si>
    <t xml:space="preserve">Значение не достигнуто, так как ввод в эксплуатацию общеобразовательной школы на 825 учащихся на Московском проспекте (МБОУ СОШ № 101) запланирован на сентябрь 2016 года; осуществляется подготовка коммуникаций к работе в зимних условиях, устранение нарушений норм пожарной безопасности, предписаний прокуратуры по всем образовательным учреждениям города;                      устраняются нарушения норм санитарно-эпидимиологической сферы                                       </t>
  </si>
  <si>
    <t>За 1 полугодие 2016 года из 39 участников заключительного этапа всероссиской олимпиады школьников от Воронежзской области 36 являются учащимися общеобразовательных учреждений городского округа город Воронеж. За достижение в учебной и научно-исследовательской раббоет 31 выпускник  XI классов и 4 выпускника IX классов из 23 МБОУ города стали стипендиатами правительства Воронежской области.</t>
  </si>
  <si>
    <t>Все 117 МБОУ городского округа город Воронеж имеют сайты и обеспечены услугой доступа к сети Интернет. Проведен конкурс сайтов образовательных организаций "Лучший сайт образовательной организации-2016". Проводится информациооно-методическое сопровождение АИС "Зачисление в школу" и ЭКЖ "Дневник.ру" в отделах образования районов города и во всех общеобразовательных учреждениях городского округа город 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</si>
</sst>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0"/>
    <numFmt numFmtId="165" formatCode="#,##0.00000"/>
    <numFmt numFmtId="166" formatCode="0.0%"/>
    <numFmt numFmtId="167" formatCode="0.0000000"/>
    <numFmt numFmtId="168" formatCode="#,##0.000"/>
    <numFmt numFmtId="169" formatCode="0.0000"/>
    <numFmt numFmtId="170" formatCode="0.000000"/>
    <numFmt numFmtId="171" formatCode="#,##0.000000"/>
    <numFmt numFmtId="172" formatCode="0.000"/>
    <numFmt numFmtId="173" formatCode="#,##0.0000"/>
    <numFmt numFmtId="174" formatCode="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20"/>
      <name val="Arial Cyr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Arial Cyr"/>
      <charset val="204"/>
    </font>
    <font>
      <b/>
      <i/>
      <sz val="25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296">
    <xf numFmtId="0" fontId="0" fillId="0" borderId="0" xfId="0"/>
    <xf numFmtId="0" fontId="3" fillId="0" borderId="3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2" fontId="15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69" fontId="9" fillId="0" borderId="2" xfId="0" applyNumberFormat="1" applyFont="1" applyFill="1" applyBorder="1" applyAlignment="1">
      <alignment horizontal="center" vertical="center" wrapText="1"/>
    </xf>
    <xf numFmtId="169" fontId="14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73" fontId="14" fillId="0" borderId="2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171" fontId="15" fillId="0" borderId="2" xfId="0" applyNumberFormat="1" applyFont="1" applyFill="1" applyBorder="1" applyAlignment="1">
      <alignment horizontal="center" vertical="center" wrapText="1"/>
    </xf>
    <xf numFmtId="170" fontId="15" fillId="0" borderId="2" xfId="0" applyNumberFormat="1" applyFont="1" applyFill="1" applyBorder="1" applyAlignment="1">
      <alignment horizontal="center" vertical="center" wrapText="1"/>
    </xf>
    <xf numFmtId="173" fontId="15" fillId="0" borderId="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/>
    </xf>
    <xf numFmtId="0" fontId="20" fillId="0" borderId="0" xfId="0" applyFont="1" applyFill="1"/>
    <xf numFmtId="4" fontId="3" fillId="0" borderId="4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20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0" fontId="1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>
      <alignment horizontal="center" vertical="center" wrapText="1"/>
    </xf>
    <xf numFmtId="49" fontId="3" fillId="0" borderId="0" xfId="4" applyNumberFormat="1" applyFont="1" applyFill="1" applyBorder="1" applyAlignment="1">
      <alignment horizontal="center" vertical="center" wrapText="1"/>
    </xf>
    <xf numFmtId="167" fontId="9" fillId="2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0" fontId="3" fillId="0" borderId="0" xfId="2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20" fillId="0" borderId="0" xfId="0" applyFont="1" applyBorder="1" applyAlignment="1"/>
    <xf numFmtId="0" fontId="20" fillId="0" borderId="0" xfId="0" applyFont="1" applyFill="1" applyBorder="1" applyAlignment="1"/>
    <xf numFmtId="0" fontId="3" fillId="0" borderId="0" xfId="0" applyFont="1" applyFill="1" applyBorder="1" applyAlignment="1"/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74" fontId="13" fillId="0" borderId="2" xfId="0" applyNumberFormat="1" applyFont="1" applyFill="1" applyBorder="1" applyAlignment="1">
      <alignment horizontal="center" vertical="center" wrapText="1"/>
    </xf>
    <xf numFmtId="170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2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166" fontId="3" fillId="0" borderId="10" xfId="2" applyNumberFormat="1" applyFont="1" applyFill="1" applyBorder="1" applyAlignment="1">
      <alignment horizontal="center" vertical="center" wrapText="1"/>
    </xf>
    <xf numFmtId="166" fontId="3" fillId="0" borderId="9" xfId="2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6" fontId="3" fillId="0" borderId="3" xfId="2" applyNumberFormat="1" applyFont="1" applyFill="1" applyBorder="1" applyAlignment="1">
      <alignment horizontal="center" vertical="center" wrapText="1"/>
    </xf>
    <xf numFmtId="166" fontId="3" fillId="0" borderId="11" xfId="2" applyNumberFormat="1" applyFont="1" applyFill="1" applyBorder="1" applyAlignment="1">
      <alignment horizontal="center" vertical="center" wrapText="1"/>
    </xf>
    <xf numFmtId="166" fontId="3" fillId="0" borderId="12" xfId="2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68" fontId="3" fillId="0" borderId="8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9" xfId="0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9" xfId="0" applyFont="1" applyFill="1" applyBorder="1"/>
    <xf numFmtId="170" fontId="3" fillId="0" borderId="4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9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71" fontId="3" fillId="0" borderId="4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1" fontId="3" fillId="0" borderId="9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10" xfId="6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7" fontId="0" fillId="0" borderId="9" xfId="0" applyNumberForma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" xfId="6" applyNumberFormat="1" applyFont="1" applyFill="1" applyBorder="1" applyAlignment="1">
      <alignment horizontal="center" vertical="center" wrapText="1"/>
    </xf>
    <xf numFmtId="49" fontId="9" fillId="0" borderId="10" xfId="6" applyNumberFormat="1" applyFont="1" applyFill="1" applyBorder="1" applyAlignment="1">
      <alignment horizontal="center" vertical="center" wrapText="1"/>
    </xf>
    <xf numFmtId="49" fontId="9" fillId="0" borderId="9" xfId="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7" fillId="0" borderId="2" xfId="0" applyFont="1" applyFill="1" applyBorder="1" applyAlignment="1">
      <alignment horizontal="right" vertical="top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2" xfId="5"/>
    <cellStyle name="Обычный 2 2" xfId="6"/>
    <cellStyle name="Обычный 2 3" xfId="3"/>
    <cellStyle name="Обычный 3" xfId="4"/>
    <cellStyle name="Процентный" xfId="2" builtinId="5"/>
    <cellStyle name="Финансовый" xfId="1" builtinId="3"/>
    <cellStyle name="Финансовый 2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</xdr:row>
      <xdr:rowOff>277091</xdr:rowOff>
    </xdr:from>
    <xdr:ext cx="184731" cy="264560"/>
    <xdr:sp macro="" textlink="">
      <xdr:nvSpPr>
        <xdr:cNvPr id="3" name="TextBox 2"/>
        <xdr:cNvSpPr txBox="1"/>
      </xdr:nvSpPr>
      <xdr:spPr>
        <a:xfrm>
          <a:off x="20516850" y="6192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</xdr:row>
      <xdr:rowOff>3464</xdr:rowOff>
    </xdr:from>
    <xdr:ext cx="184731" cy="264560"/>
    <xdr:sp macro="" textlink="">
      <xdr:nvSpPr>
        <xdr:cNvPr id="4" name="TextBox 3"/>
        <xdr:cNvSpPr txBox="1"/>
      </xdr:nvSpPr>
      <xdr:spPr>
        <a:xfrm>
          <a:off x="20516850" y="799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0516850" y="859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0516850" y="859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051685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051685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27</xdr:row>
      <xdr:rowOff>96116</xdr:rowOff>
    </xdr:from>
    <xdr:ext cx="184731" cy="264560"/>
    <xdr:sp macro="" textlink="">
      <xdr:nvSpPr>
        <xdr:cNvPr id="9" name="TextBox 8"/>
        <xdr:cNvSpPr txBox="1"/>
      </xdr:nvSpPr>
      <xdr:spPr>
        <a:xfrm>
          <a:off x="20516850" y="101164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051685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36</xdr:row>
      <xdr:rowOff>204355</xdr:rowOff>
    </xdr:from>
    <xdr:ext cx="184731" cy="264560"/>
    <xdr:sp macro="" textlink="">
      <xdr:nvSpPr>
        <xdr:cNvPr id="11" name="TextBox 10"/>
        <xdr:cNvSpPr txBox="1"/>
      </xdr:nvSpPr>
      <xdr:spPr>
        <a:xfrm>
          <a:off x="20516850" y="133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46</xdr:row>
      <xdr:rowOff>199159</xdr:rowOff>
    </xdr:from>
    <xdr:ext cx="184731" cy="264560"/>
    <xdr:sp macro="" textlink="">
      <xdr:nvSpPr>
        <xdr:cNvPr id="15" name="TextBox 14"/>
        <xdr:cNvSpPr txBox="1"/>
      </xdr:nvSpPr>
      <xdr:spPr>
        <a:xfrm>
          <a:off x="20516850" y="154391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05168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05168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175780</xdr:rowOff>
    </xdr:from>
    <xdr:ext cx="184731" cy="264560"/>
    <xdr:sp macro="" textlink="">
      <xdr:nvSpPr>
        <xdr:cNvPr id="21" name="TextBox 20"/>
        <xdr:cNvSpPr txBox="1"/>
      </xdr:nvSpPr>
      <xdr:spPr>
        <a:xfrm>
          <a:off x="20516850" y="1808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0516850" y="1870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0516850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051685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87</xdr:row>
      <xdr:rowOff>148937</xdr:rowOff>
    </xdr:from>
    <xdr:ext cx="184731" cy="264560"/>
    <xdr:sp macro="" textlink="">
      <xdr:nvSpPr>
        <xdr:cNvPr id="25" name="TextBox 24"/>
        <xdr:cNvSpPr txBox="1"/>
      </xdr:nvSpPr>
      <xdr:spPr>
        <a:xfrm>
          <a:off x="20516850" y="22427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93</xdr:row>
      <xdr:rowOff>5196</xdr:rowOff>
    </xdr:from>
    <xdr:ext cx="184731" cy="264560"/>
    <xdr:sp macro="" textlink="">
      <xdr:nvSpPr>
        <xdr:cNvPr id="29" name="TextBox 28"/>
        <xdr:cNvSpPr txBox="1"/>
      </xdr:nvSpPr>
      <xdr:spPr>
        <a:xfrm>
          <a:off x="20516850" y="2428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102</xdr:row>
      <xdr:rowOff>866</xdr:rowOff>
    </xdr:from>
    <xdr:ext cx="184731" cy="264560"/>
    <xdr:sp macro="" textlink="">
      <xdr:nvSpPr>
        <xdr:cNvPr id="30" name="TextBox 29"/>
        <xdr:cNvSpPr txBox="1"/>
      </xdr:nvSpPr>
      <xdr:spPr>
        <a:xfrm>
          <a:off x="20516850" y="2682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0516850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158750" cy="311803"/>
    <xdr:sp macro="" textlink="">
      <xdr:nvSpPr>
        <xdr:cNvPr id="38" name="TextBox 37"/>
        <xdr:cNvSpPr txBox="1"/>
      </xdr:nvSpPr>
      <xdr:spPr>
        <a:xfrm flipH="1">
          <a:off x="20516850" y="30318075"/>
          <a:ext cx="158750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051685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120</xdr:row>
      <xdr:rowOff>3464</xdr:rowOff>
    </xdr:from>
    <xdr:ext cx="184731" cy="264560"/>
    <xdr:sp macro="" textlink="">
      <xdr:nvSpPr>
        <xdr:cNvPr id="40" name="TextBox 39"/>
        <xdr:cNvSpPr txBox="1"/>
      </xdr:nvSpPr>
      <xdr:spPr>
        <a:xfrm>
          <a:off x="20516850" y="332361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125</xdr:row>
      <xdr:rowOff>3463</xdr:rowOff>
    </xdr:from>
    <xdr:ext cx="184731" cy="264560"/>
    <xdr:sp macro="" textlink="">
      <xdr:nvSpPr>
        <xdr:cNvPr id="41" name="TextBox 40"/>
        <xdr:cNvSpPr txBox="1"/>
      </xdr:nvSpPr>
      <xdr:spPr>
        <a:xfrm>
          <a:off x="20516850" y="3682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132</xdr:row>
      <xdr:rowOff>289</xdr:rowOff>
    </xdr:from>
    <xdr:ext cx="184731" cy="264560"/>
    <xdr:sp macro="" textlink="">
      <xdr:nvSpPr>
        <xdr:cNvPr id="44" name="TextBox 43"/>
        <xdr:cNvSpPr txBox="1"/>
      </xdr:nvSpPr>
      <xdr:spPr>
        <a:xfrm>
          <a:off x="20516850" y="460155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141</xdr:row>
      <xdr:rowOff>866</xdr:rowOff>
    </xdr:from>
    <xdr:ext cx="184731" cy="264560"/>
    <xdr:sp macro="" textlink="">
      <xdr:nvSpPr>
        <xdr:cNvPr id="48" name="TextBox 47"/>
        <xdr:cNvSpPr txBox="1"/>
      </xdr:nvSpPr>
      <xdr:spPr>
        <a:xfrm>
          <a:off x="20516850" y="51045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2051685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161</xdr:row>
      <xdr:rowOff>652896</xdr:rowOff>
    </xdr:from>
    <xdr:ext cx="184731" cy="264560"/>
    <xdr:sp macro="" textlink="">
      <xdr:nvSpPr>
        <xdr:cNvPr id="54" name="TextBox 53"/>
        <xdr:cNvSpPr txBox="1"/>
      </xdr:nvSpPr>
      <xdr:spPr>
        <a:xfrm>
          <a:off x="20516850" y="60765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173</xdr:row>
      <xdr:rowOff>109104</xdr:rowOff>
    </xdr:from>
    <xdr:ext cx="184731" cy="264560"/>
    <xdr:sp macro="" textlink="">
      <xdr:nvSpPr>
        <xdr:cNvPr id="58" name="TextBox 57"/>
        <xdr:cNvSpPr txBox="1"/>
      </xdr:nvSpPr>
      <xdr:spPr>
        <a:xfrm>
          <a:off x="20516850" y="67041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183</xdr:row>
      <xdr:rowOff>170584</xdr:rowOff>
    </xdr:from>
    <xdr:ext cx="184731" cy="264560"/>
    <xdr:sp macro="" textlink="">
      <xdr:nvSpPr>
        <xdr:cNvPr id="59" name="TextBox 58"/>
        <xdr:cNvSpPr txBox="1"/>
      </xdr:nvSpPr>
      <xdr:spPr>
        <a:xfrm>
          <a:off x="20516850" y="680076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20516850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20516850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20516850" y="7594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208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20516850" y="786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208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20516850" y="786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211</xdr:row>
      <xdr:rowOff>3465</xdr:rowOff>
    </xdr:from>
    <xdr:ext cx="184731" cy="264560"/>
    <xdr:sp macro="" textlink="">
      <xdr:nvSpPr>
        <xdr:cNvPr id="65" name="TextBox 64"/>
        <xdr:cNvSpPr txBox="1"/>
      </xdr:nvSpPr>
      <xdr:spPr>
        <a:xfrm>
          <a:off x="20516850" y="81118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216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20516850" y="838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220</xdr:row>
      <xdr:rowOff>298739</xdr:rowOff>
    </xdr:from>
    <xdr:ext cx="184731" cy="264560"/>
    <xdr:sp macro="" textlink="">
      <xdr:nvSpPr>
        <xdr:cNvPr id="67" name="TextBox 66"/>
        <xdr:cNvSpPr txBox="1"/>
      </xdr:nvSpPr>
      <xdr:spPr>
        <a:xfrm>
          <a:off x="20516850" y="861475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226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20516850" y="906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230</xdr:row>
      <xdr:rowOff>190500</xdr:rowOff>
    </xdr:from>
    <xdr:ext cx="184731" cy="264560"/>
    <xdr:sp macro="" textlink="">
      <xdr:nvSpPr>
        <xdr:cNvPr id="69" name="TextBox 68"/>
        <xdr:cNvSpPr txBox="1"/>
      </xdr:nvSpPr>
      <xdr:spPr>
        <a:xfrm>
          <a:off x="20516850" y="925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20516850" y="966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243</xdr:row>
      <xdr:rowOff>148070</xdr:rowOff>
    </xdr:from>
    <xdr:ext cx="184731" cy="264560"/>
    <xdr:sp macro="" textlink="">
      <xdr:nvSpPr>
        <xdr:cNvPr id="71" name="TextBox 70"/>
        <xdr:cNvSpPr txBox="1"/>
      </xdr:nvSpPr>
      <xdr:spPr>
        <a:xfrm>
          <a:off x="20516850" y="100351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243417" cy="264560"/>
    <xdr:sp macro="" textlink="">
      <xdr:nvSpPr>
        <xdr:cNvPr id="78" name="TextBox 77"/>
        <xdr:cNvSpPr txBox="1"/>
      </xdr:nvSpPr>
      <xdr:spPr>
        <a:xfrm>
          <a:off x="20516850" y="104355900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</xdr:row>
      <xdr:rowOff>277091</xdr:rowOff>
    </xdr:from>
    <xdr:ext cx="184731" cy="264560"/>
    <xdr:sp macro="" textlink="">
      <xdr:nvSpPr>
        <xdr:cNvPr id="84" name="TextBox 83"/>
        <xdr:cNvSpPr txBox="1"/>
      </xdr:nvSpPr>
      <xdr:spPr>
        <a:xfrm>
          <a:off x="20516850" y="6192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</xdr:row>
      <xdr:rowOff>3464</xdr:rowOff>
    </xdr:from>
    <xdr:ext cx="184731" cy="264560"/>
    <xdr:sp macro="" textlink="">
      <xdr:nvSpPr>
        <xdr:cNvPr id="85" name="TextBox 84"/>
        <xdr:cNvSpPr txBox="1"/>
      </xdr:nvSpPr>
      <xdr:spPr>
        <a:xfrm>
          <a:off x="20516850" y="799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20516850" y="859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20516850" y="859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2051685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2051685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27</xdr:row>
      <xdr:rowOff>96116</xdr:rowOff>
    </xdr:from>
    <xdr:ext cx="184731" cy="264560"/>
    <xdr:sp macro="" textlink="">
      <xdr:nvSpPr>
        <xdr:cNvPr id="90" name="TextBox 89"/>
        <xdr:cNvSpPr txBox="1"/>
      </xdr:nvSpPr>
      <xdr:spPr>
        <a:xfrm>
          <a:off x="20516850" y="101164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2051685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36</xdr:row>
      <xdr:rowOff>204355</xdr:rowOff>
    </xdr:from>
    <xdr:ext cx="184731" cy="264560"/>
    <xdr:sp macro="" textlink="">
      <xdr:nvSpPr>
        <xdr:cNvPr id="92" name="TextBox 91"/>
        <xdr:cNvSpPr txBox="1"/>
      </xdr:nvSpPr>
      <xdr:spPr>
        <a:xfrm>
          <a:off x="20516850" y="133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46</xdr:row>
      <xdr:rowOff>199159</xdr:rowOff>
    </xdr:from>
    <xdr:ext cx="184731" cy="264560"/>
    <xdr:sp macro="" textlink="">
      <xdr:nvSpPr>
        <xdr:cNvPr id="96" name="TextBox 95"/>
        <xdr:cNvSpPr txBox="1"/>
      </xdr:nvSpPr>
      <xdr:spPr>
        <a:xfrm>
          <a:off x="20516850" y="154391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205168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205168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175780</xdr:rowOff>
    </xdr:from>
    <xdr:ext cx="184731" cy="264560"/>
    <xdr:sp macro="" textlink="">
      <xdr:nvSpPr>
        <xdr:cNvPr id="102" name="TextBox 101"/>
        <xdr:cNvSpPr txBox="1"/>
      </xdr:nvSpPr>
      <xdr:spPr>
        <a:xfrm>
          <a:off x="20516850" y="1808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20516850" y="1870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20516850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79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2051685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87</xdr:row>
      <xdr:rowOff>148937</xdr:rowOff>
    </xdr:from>
    <xdr:ext cx="184731" cy="264560"/>
    <xdr:sp macro="" textlink="">
      <xdr:nvSpPr>
        <xdr:cNvPr id="106" name="TextBox 105"/>
        <xdr:cNvSpPr txBox="1"/>
      </xdr:nvSpPr>
      <xdr:spPr>
        <a:xfrm>
          <a:off x="20516850" y="22427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93</xdr:row>
      <xdr:rowOff>5196</xdr:rowOff>
    </xdr:from>
    <xdr:ext cx="184731" cy="264560"/>
    <xdr:sp macro="" textlink="">
      <xdr:nvSpPr>
        <xdr:cNvPr id="110" name="TextBox 109"/>
        <xdr:cNvSpPr txBox="1"/>
      </xdr:nvSpPr>
      <xdr:spPr>
        <a:xfrm>
          <a:off x="20516850" y="2428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102</xdr:row>
      <xdr:rowOff>866</xdr:rowOff>
    </xdr:from>
    <xdr:ext cx="184731" cy="264560"/>
    <xdr:sp macro="" textlink="">
      <xdr:nvSpPr>
        <xdr:cNvPr id="111" name="TextBox 110"/>
        <xdr:cNvSpPr txBox="1"/>
      </xdr:nvSpPr>
      <xdr:spPr>
        <a:xfrm>
          <a:off x="20516850" y="2682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20516850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158750" cy="311803"/>
    <xdr:sp macro="" textlink="">
      <xdr:nvSpPr>
        <xdr:cNvPr id="119" name="TextBox 118"/>
        <xdr:cNvSpPr txBox="1"/>
      </xdr:nvSpPr>
      <xdr:spPr>
        <a:xfrm flipH="1">
          <a:off x="20516850" y="30318075"/>
          <a:ext cx="158750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2051685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120</xdr:row>
      <xdr:rowOff>3464</xdr:rowOff>
    </xdr:from>
    <xdr:ext cx="184731" cy="264560"/>
    <xdr:sp macro="" textlink="">
      <xdr:nvSpPr>
        <xdr:cNvPr id="121" name="TextBox 120"/>
        <xdr:cNvSpPr txBox="1"/>
      </xdr:nvSpPr>
      <xdr:spPr>
        <a:xfrm>
          <a:off x="20516850" y="332361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125</xdr:row>
      <xdr:rowOff>3463</xdr:rowOff>
    </xdr:from>
    <xdr:ext cx="184731" cy="264560"/>
    <xdr:sp macro="" textlink="">
      <xdr:nvSpPr>
        <xdr:cNvPr id="122" name="TextBox 121"/>
        <xdr:cNvSpPr txBox="1"/>
      </xdr:nvSpPr>
      <xdr:spPr>
        <a:xfrm>
          <a:off x="20516850" y="3682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132</xdr:row>
      <xdr:rowOff>289</xdr:rowOff>
    </xdr:from>
    <xdr:ext cx="184731" cy="264560"/>
    <xdr:sp macro="" textlink="">
      <xdr:nvSpPr>
        <xdr:cNvPr id="125" name="TextBox 124"/>
        <xdr:cNvSpPr txBox="1"/>
      </xdr:nvSpPr>
      <xdr:spPr>
        <a:xfrm>
          <a:off x="20516850" y="460155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141</xdr:row>
      <xdr:rowOff>866</xdr:rowOff>
    </xdr:from>
    <xdr:ext cx="184731" cy="264560"/>
    <xdr:sp macro="" textlink="">
      <xdr:nvSpPr>
        <xdr:cNvPr id="129" name="TextBox 128"/>
        <xdr:cNvSpPr txBox="1"/>
      </xdr:nvSpPr>
      <xdr:spPr>
        <a:xfrm>
          <a:off x="20516850" y="51045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2051685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161</xdr:row>
      <xdr:rowOff>652896</xdr:rowOff>
    </xdr:from>
    <xdr:ext cx="184731" cy="264560"/>
    <xdr:sp macro="" textlink="">
      <xdr:nvSpPr>
        <xdr:cNvPr id="135" name="TextBox 134"/>
        <xdr:cNvSpPr txBox="1"/>
      </xdr:nvSpPr>
      <xdr:spPr>
        <a:xfrm>
          <a:off x="20516850" y="60765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173</xdr:row>
      <xdr:rowOff>109104</xdr:rowOff>
    </xdr:from>
    <xdr:ext cx="184731" cy="264560"/>
    <xdr:sp macro="" textlink="">
      <xdr:nvSpPr>
        <xdr:cNvPr id="139" name="TextBox 138"/>
        <xdr:cNvSpPr txBox="1"/>
      </xdr:nvSpPr>
      <xdr:spPr>
        <a:xfrm>
          <a:off x="20516850" y="67041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183</xdr:row>
      <xdr:rowOff>170584</xdr:rowOff>
    </xdr:from>
    <xdr:ext cx="184731" cy="264560"/>
    <xdr:sp macro="" textlink="">
      <xdr:nvSpPr>
        <xdr:cNvPr id="140" name="TextBox 139"/>
        <xdr:cNvSpPr txBox="1"/>
      </xdr:nvSpPr>
      <xdr:spPr>
        <a:xfrm>
          <a:off x="20516850" y="680076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20516850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20516850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199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20516850" y="7594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208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20516850" y="786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208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20516850" y="786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211</xdr:row>
      <xdr:rowOff>3465</xdr:rowOff>
    </xdr:from>
    <xdr:ext cx="184731" cy="264560"/>
    <xdr:sp macro="" textlink="">
      <xdr:nvSpPr>
        <xdr:cNvPr id="146" name="TextBox 145"/>
        <xdr:cNvSpPr txBox="1"/>
      </xdr:nvSpPr>
      <xdr:spPr>
        <a:xfrm>
          <a:off x="20516850" y="81118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216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20516850" y="838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220</xdr:row>
      <xdr:rowOff>298739</xdr:rowOff>
    </xdr:from>
    <xdr:ext cx="184731" cy="264560"/>
    <xdr:sp macro="" textlink="">
      <xdr:nvSpPr>
        <xdr:cNvPr id="148" name="TextBox 147"/>
        <xdr:cNvSpPr txBox="1"/>
      </xdr:nvSpPr>
      <xdr:spPr>
        <a:xfrm>
          <a:off x="20516850" y="861475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226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20516850" y="906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230</xdr:row>
      <xdr:rowOff>190500</xdr:rowOff>
    </xdr:from>
    <xdr:ext cx="184731" cy="264560"/>
    <xdr:sp macro="" textlink="">
      <xdr:nvSpPr>
        <xdr:cNvPr id="150" name="TextBox 149"/>
        <xdr:cNvSpPr txBox="1"/>
      </xdr:nvSpPr>
      <xdr:spPr>
        <a:xfrm>
          <a:off x="20516850" y="925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237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20516850" y="966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243</xdr:row>
      <xdr:rowOff>148070</xdr:rowOff>
    </xdr:from>
    <xdr:ext cx="184731" cy="264560"/>
    <xdr:sp macro="" textlink="">
      <xdr:nvSpPr>
        <xdr:cNvPr id="152" name="TextBox 151"/>
        <xdr:cNvSpPr txBox="1"/>
      </xdr:nvSpPr>
      <xdr:spPr>
        <a:xfrm>
          <a:off x="20516850" y="100351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243417" cy="264560"/>
    <xdr:sp macro="" textlink="">
      <xdr:nvSpPr>
        <xdr:cNvPr id="159" name="TextBox 158"/>
        <xdr:cNvSpPr txBox="1"/>
      </xdr:nvSpPr>
      <xdr:spPr>
        <a:xfrm>
          <a:off x="20516850" y="104355900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</xdr:row>
      <xdr:rowOff>277091</xdr:rowOff>
    </xdr:from>
    <xdr:ext cx="184731" cy="264560"/>
    <xdr:sp macro="" textlink="">
      <xdr:nvSpPr>
        <xdr:cNvPr id="165" name="TextBox 164"/>
        <xdr:cNvSpPr txBox="1"/>
      </xdr:nvSpPr>
      <xdr:spPr>
        <a:xfrm>
          <a:off x="20516850" y="6192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</xdr:row>
      <xdr:rowOff>3464</xdr:rowOff>
    </xdr:from>
    <xdr:ext cx="184731" cy="264560"/>
    <xdr:sp macro="" textlink="">
      <xdr:nvSpPr>
        <xdr:cNvPr id="166" name="TextBox 165"/>
        <xdr:cNvSpPr txBox="1"/>
      </xdr:nvSpPr>
      <xdr:spPr>
        <a:xfrm>
          <a:off x="20516850" y="799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20516850" y="859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20516850" y="859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2051685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20516850" y="939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27</xdr:row>
      <xdr:rowOff>96116</xdr:rowOff>
    </xdr:from>
    <xdr:ext cx="184731" cy="264560"/>
    <xdr:sp macro="" textlink="">
      <xdr:nvSpPr>
        <xdr:cNvPr id="171" name="TextBox 170"/>
        <xdr:cNvSpPr txBox="1"/>
      </xdr:nvSpPr>
      <xdr:spPr>
        <a:xfrm>
          <a:off x="20516850" y="101164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2051685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36</xdr:row>
      <xdr:rowOff>204355</xdr:rowOff>
    </xdr:from>
    <xdr:ext cx="184731" cy="264560"/>
    <xdr:sp macro="" textlink="">
      <xdr:nvSpPr>
        <xdr:cNvPr id="173" name="TextBox 172"/>
        <xdr:cNvSpPr txBox="1"/>
      </xdr:nvSpPr>
      <xdr:spPr>
        <a:xfrm>
          <a:off x="20516850" y="133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20516850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46</xdr:row>
      <xdr:rowOff>199159</xdr:rowOff>
    </xdr:from>
    <xdr:ext cx="184731" cy="264560"/>
    <xdr:sp macro="" textlink="">
      <xdr:nvSpPr>
        <xdr:cNvPr id="177" name="TextBox 176"/>
        <xdr:cNvSpPr txBox="1"/>
      </xdr:nvSpPr>
      <xdr:spPr>
        <a:xfrm>
          <a:off x="20516850" y="154391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205168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205168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2051685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67</xdr:row>
      <xdr:rowOff>175780</xdr:rowOff>
    </xdr:from>
    <xdr:ext cx="184731" cy="264560"/>
    <xdr:sp macro="" textlink="">
      <xdr:nvSpPr>
        <xdr:cNvPr id="183" name="TextBox 182"/>
        <xdr:cNvSpPr txBox="1"/>
      </xdr:nvSpPr>
      <xdr:spPr>
        <a:xfrm>
          <a:off x="20516850" y="1808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70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20516850" y="1870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20516850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79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2051685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87</xdr:row>
      <xdr:rowOff>148937</xdr:rowOff>
    </xdr:from>
    <xdr:ext cx="184731" cy="264560"/>
    <xdr:sp macro="" textlink="">
      <xdr:nvSpPr>
        <xdr:cNvPr id="187" name="TextBox 186"/>
        <xdr:cNvSpPr txBox="1"/>
      </xdr:nvSpPr>
      <xdr:spPr>
        <a:xfrm>
          <a:off x="20516850" y="22427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20516850" y="2347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93</xdr:row>
      <xdr:rowOff>5196</xdr:rowOff>
    </xdr:from>
    <xdr:ext cx="184731" cy="264560"/>
    <xdr:sp macro="" textlink="">
      <xdr:nvSpPr>
        <xdr:cNvPr id="191" name="TextBox 190"/>
        <xdr:cNvSpPr txBox="1"/>
      </xdr:nvSpPr>
      <xdr:spPr>
        <a:xfrm>
          <a:off x="20516850" y="2428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102</xdr:row>
      <xdr:rowOff>866</xdr:rowOff>
    </xdr:from>
    <xdr:ext cx="184731" cy="264560"/>
    <xdr:sp macro="" textlink="">
      <xdr:nvSpPr>
        <xdr:cNvPr id="192" name="TextBox 191"/>
        <xdr:cNvSpPr txBox="1"/>
      </xdr:nvSpPr>
      <xdr:spPr>
        <a:xfrm>
          <a:off x="20516850" y="2682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20516850" y="287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20516850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158750" cy="311803"/>
    <xdr:sp macro="" textlink="">
      <xdr:nvSpPr>
        <xdr:cNvPr id="200" name="TextBox 199"/>
        <xdr:cNvSpPr txBox="1"/>
      </xdr:nvSpPr>
      <xdr:spPr>
        <a:xfrm flipH="1">
          <a:off x="20516850" y="30318075"/>
          <a:ext cx="158750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117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20516850" y="320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120</xdr:row>
      <xdr:rowOff>3464</xdr:rowOff>
    </xdr:from>
    <xdr:ext cx="184731" cy="264560"/>
    <xdr:sp macro="" textlink="">
      <xdr:nvSpPr>
        <xdr:cNvPr id="202" name="TextBox 201"/>
        <xdr:cNvSpPr txBox="1"/>
      </xdr:nvSpPr>
      <xdr:spPr>
        <a:xfrm>
          <a:off x="20516850" y="332361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125</xdr:row>
      <xdr:rowOff>3463</xdr:rowOff>
    </xdr:from>
    <xdr:ext cx="184731" cy="264560"/>
    <xdr:sp macro="" textlink="">
      <xdr:nvSpPr>
        <xdr:cNvPr id="203" name="TextBox 202"/>
        <xdr:cNvSpPr txBox="1"/>
      </xdr:nvSpPr>
      <xdr:spPr>
        <a:xfrm>
          <a:off x="20516850" y="3682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132</xdr:row>
      <xdr:rowOff>289</xdr:rowOff>
    </xdr:from>
    <xdr:ext cx="184731" cy="264560"/>
    <xdr:sp macro="" textlink="">
      <xdr:nvSpPr>
        <xdr:cNvPr id="206" name="TextBox 205"/>
        <xdr:cNvSpPr txBox="1"/>
      </xdr:nvSpPr>
      <xdr:spPr>
        <a:xfrm>
          <a:off x="20516850" y="460155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20516850" y="490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141</xdr:row>
      <xdr:rowOff>866</xdr:rowOff>
    </xdr:from>
    <xdr:ext cx="184731" cy="264560"/>
    <xdr:sp macro="" textlink="">
      <xdr:nvSpPr>
        <xdr:cNvPr id="210" name="TextBox 209"/>
        <xdr:cNvSpPr txBox="1"/>
      </xdr:nvSpPr>
      <xdr:spPr>
        <a:xfrm>
          <a:off x="20516850" y="51045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2051685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153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20516850" y="5792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161</xdr:row>
      <xdr:rowOff>652896</xdr:rowOff>
    </xdr:from>
    <xdr:ext cx="184731" cy="264560"/>
    <xdr:sp macro="" textlink="">
      <xdr:nvSpPr>
        <xdr:cNvPr id="216" name="TextBox 215"/>
        <xdr:cNvSpPr txBox="1"/>
      </xdr:nvSpPr>
      <xdr:spPr>
        <a:xfrm>
          <a:off x="20516850" y="60765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20516850" y="663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173</xdr:row>
      <xdr:rowOff>109104</xdr:rowOff>
    </xdr:from>
    <xdr:ext cx="184731" cy="264560"/>
    <xdr:sp macro="" textlink="">
      <xdr:nvSpPr>
        <xdr:cNvPr id="220" name="TextBox 219"/>
        <xdr:cNvSpPr txBox="1"/>
      </xdr:nvSpPr>
      <xdr:spPr>
        <a:xfrm>
          <a:off x="20516850" y="67041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183</xdr:row>
      <xdr:rowOff>170584</xdr:rowOff>
    </xdr:from>
    <xdr:ext cx="184731" cy="264560"/>
    <xdr:sp macro="" textlink="">
      <xdr:nvSpPr>
        <xdr:cNvPr id="221" name="TextBox 220"/>
        <xdr:cNvSpPr txBox="1"/>
      </xdr:nvSpPr>
      <xdr:spPr>
        <a:xfrm>
          <a:off x="20516850" y="680076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20516850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20516850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199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20516850" y="7594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208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20516850" y="786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208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20516850" y="786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211</xdr:row>
      <xdr:rowOff>3465</xdr:rowOff>
    </xdr:from>
    <xdr:ext cx="184731" cy="264560"/>
    <xdr:sp macro="" textlink="">
      <xdr:nvSpPr>
        <xdr:cNvPr id="227" name="TextBox 226"/>
        <xdr:cNvSpPr txBox="1"/>
      </xdr:nvSpPr>
      <xdr:spPr>
        <a:xfrm>
          <a:off x="20516850" y="81118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216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20516850" y="838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220</xdr:row>
      <xdr:rowOff>298739</xdr:rowOff>
    </xdr:from>
    <xdr:ext cx="184731" cy="264560"/>
    <xdr:sp macro="" textlink="">
      <xdr:nvSpPr>
        <xdr:cNvPr id="229" name="TextBox 228"/>
        <xdr:cNvSpPr txBox="1"/>
      </xdr:nvSpPr>
      <xdr:spPr>
        <a:xfrm>
          <a:off x="20516850" y="861475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226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20516850" y="906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230</xdr:row>
      <xdr:rowOff>190500</xdr:rowOff>
    </xdr:from>
    <xdr:ext cx="184731" cy="264560"/>
    <xdr:sp macro="" textlink="">
      <xdr:nvSpPr>
        <xdr:cNvPr id="231" name="TextBox 230"/>
        <xdr:cNvSpPr txBox="1"/>
      </xdr:nvSpPr>
      <xdr:spPr>
        <a:xfrm>
          <a:off x="20516850" y="925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237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20516850" y="9665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243</xdr:row>
      <xdr:rowOff>148070</xdr:rowOff>
    </xdr:from>
    <xdr:ext cx="184731" cy="264560"/>
    <xdr:sp macro="" textlink="">
      <xdr:nvSpPr>
        <xdr:cNvPr id="233" name="TextBox 232"/>
        <xdr:cNvSpPr txBox="1"/>
      </xdr:nvSpPr>
      <xdr:spPr>
        <a:xfrm>
          <a:off x="20516850" y="100351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243417" cy="264560"/>
    <xdr:sp macro="" textlink="">
      <xdr:nvSpPr>
        <xdr:cNvPr id="240" name="TextBox 239"/>
        <xdr:cNvSpPr txBox="1"/>
      </xdr:nvSpPr>
      <xdr:spPr>
        <a:xfrm>
          <a:off x="20516850" y="104355900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253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20516850" y="1043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127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9316700" y="383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83128</xdr:rowOff>
    </xdr:from>
    <xdr:ext cx="184731" cy="264560"/>
    <xdr:sp macro="" textlink="">
      <xdr:nvSpPr>
        <xdr:cNvPr id="245" name="TextBox 244"/>
        <xdr:cNvSpPr txBox="1"/>
      </xdr:nvSpPr>
      <xdr:spPr>
        <a:xfrm>
          <a:off x="20516850" y="1552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83128</xdr:rowOff>
    </xdr:from>
    <xdr:ext cx="184731" cy="264560"/>
    <xdr:sp macro="" textlink="">
      <xdr:nvSpPr>
        <xdr:cNvPr id="246" name="TextBox 245"/>
        <xdr:cNvSpPr txBox="1"/>
      </xdr:nvSpPr>
      <xdr:spPr>
        <a:xfrm>
          <a:off x="20516850" y="1552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47</xdr:row>
      <xdr:rowOff>83128</xdr:rowOff>
    </xdr:from>
    <xdr:ext cx="184731" cy="264560"/>
    <xdr:sp macro="" textlink="">
      <xdr:nvSpPr>
        <xdr:cNvPr id="247" name="TextBox 246"/>
        <xdr:cNvSpPr txBox="1"/>
      </xdr:nvSpPr>
      <xdr:spPr>
        <a:xfrm>
          <a:off x="20516850" y="1552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2051685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2051685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401175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592580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92480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592580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143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592580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3464</xdr:rowOff>
    </xdr:from>
    <xdr:ext cx="184731" cy="264560"/>
    <xdr:sp macro="" textlink="">
      <xdr:nvSpPr>
        <xdr:cNvPr id="273" name="TextBox 272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3464</xdr:rowOff>
    </xdr:from>
    <xdr:ext cx="184731" cy="264560"/>
    <xdr:sp macro="" textlink="">
      <xdr:nvSpPr>
        <xdr:cNvPr id="274" name="TextBox 273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3464</xdr:rowOff>
    </xdr:from>
    <xdr:ext cx="184731" cy="264560"/>
    <xdr:sp macro="" textlink="">
      <xdr:nvSpPr>
        <xdr:cNvPr id="275" name="TextBox 274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3464</xdr:rowOff>
    </xdr:from>
    <xdr:ext cx="184731" cy="264560"/>
    <xdr:sp macro="" textlink="">
      <xdr:nvSpPr>
        <xdr:cNvPr id="276" name="TextBox 275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3464</xdr:rowOff>
    </xdr:from>
    <xdr:ext cx="184731" cy="264560"/>
    <xdr:sp macro="" textlink="">
      <xdr:nvSpPr>
        <xdr:cNvPr id="277" name="TextBox 276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3464</xdr:rowOff>
    </xdr:from>
    <xdr:ext cx="184731" cy="264560"/>
    <xdr:sp macro="" textlink="">
      <xdr:nvSpPr>
        <xdr:cNvPr id="278" name="TextBox 277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92</xdr:row>
      <xdr:rowOff>285750</xdr:rowOff>
    </xdr:from>
    <xdr:ext cx="184731" cy="264560"/>
    <xdr:sp macro="" textlink="">
      <xdr:nvSpPr>
        <xdr:cNvPr id="2" name="TextBox 1"/>
        <xdr:cNvSpPr txBox="1"/>
      </xdr:nvSpPr>
      <xdr:spPr>
        <a:xfrm>
          <a:off x="57150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277091</xdr:rowOff>
    </xdr:from>
    <xdr:ext cx="184731" cy="264560"/>
    <xdr:sp macro="" textlink="">
      <xdr:nvSpPr>
        <xdr:cNvPr id="3" name="TextBox 2"/>
        <xdr:cNvSpPr txBox="1"/>
      </xdr:nvSpPr>
      <xdr:spPr>
        <a:xfrm>
          <a:off x="571500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3464</xdr:rowOff>
    </xdr:from>
    <xdr:ext cx="184731" cy="264560"/>
    <xdr:sp macro="" textlink="">
      <xdr:nvSpPr>
        <xdr:cNvPr id="4" name="TextBox 3"/>
        <xdr:cNvSpPr txBox="1"/>
      </xdr:nvSpPr>
      <xdr:spPr>
        <a:xfrm>
          <a:off x="571500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347230</xdr:rowOff>
    </xdr:from>
    <xdr:ext cx="184731" cy="264560"/>
    <xdr:sp macro="" textlink="">
      <xdr:nvSpPr>
        <xdr:cNvPr id="11" name="TextBox 10"/>
        <xdr:cNvSpPr txBox="1"/>
      </xdr:nvSpPr>
      <xdr:spPr>
        <a:xfrm>
          <a:off x="5715000" y="77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29</xdr:row>
      <xdr:rowOff>5196</xdr:rowOff>
    </xdr:from>
    <xdr:ext cx="184731" cy="264560"/>
    <xdr:sp macro="" textlink="">
      <xdr:nvSpPr>
        <xdr:cNvPr id="29" name="TextBox 28"/>
        <xdr:cNvSpPr txBox="1"/>
      </xdr:nvSpPr>
      <xdr:spPr>
        <a:xfrm>
          <a:off x="571500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7150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58750" cy="264560"/>
    <xdr:sp macro="" textlink="">
      <xdr:nvSpPr>
        <xdr:cNvPr id="38" name="TextBox 37"/>
        <xdr:cNvSpPr txBox="1"/>
      </xdr:nvSpPr>
      <xdr:spPr>
        <a:xfrm flipH="1">
          <a:off x="5715000" y="10096500"/>
          <a:ext cx="158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57150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3464</xdr:rowOff>
    </xdr:from>
    <xdr:ext cx="184731" cy="264560"/>
    <xdr:sp macro="" textlink="">
      <xdr:nvSpPr>
        <xdr:cNvPr id="40" name="TextBox 39"/>
        <xdr:cNvSpPr txBox="1"/>
      </xdr:nvSpPr>
      <xdr:spPr>
        <a:xfrm>
          <a:off x="5715000" y="10671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47</xdr:row>
      <xdr:rowOff>346364</xdr:rowOff>
    </xdr:from>
    <xdr:ext cx="184731" cy="264560"/>
    <xdr:sp macro="" textlink="">
      <xdr:nvSpPr>
        <xdr:cNvPr id="44" name="TextBox 43"/>
        <xdr:cNvSpPr txBox="1"/>
      </xdr:nvSpPr>
      <xdr:spPr>
        <a:xfrm>
          <a:off x="5715000" y="12347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57150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57150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81</xdr:row>
      <xdr:rowOff>338570</xdr:rowOff>
    </xdr:from>
    <xdr:ext cx="184731" cy="264560"/>
    <xdr:sp macro="" textlink="">
      <xdr:nvSpPr>
        <xdr:cNvPr id="74" name="TextBox 73"/>
        <xdr:cNvSpPr txBox="1"/>
      </xdr:nvSpPr>
      <xdr:spPr>
        <a:xfrm>
          <a:off x="571500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87</xdr:row>
      <xdr:rowOff>199159</xdr:rowOff>
    </xdr:from>
    <xdr:ext cx="184731" cy="264560"/>
    <xdr:sp macro="" textlink="">
      <xdr:nvSpPr>
        <xdr:cNvPr id="75" name="TextBox 74"/>
        <xdr:cNvSpPr txBox="1"/>
      </xdr:nvSpPr>
      <xdr:spPr>
        <a:xfrm>
          <a:off x="5715000" y="215923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97</xdr:row>
      <xdr:rowOff>1443</xdr:rowOff>
    </xdr:from>
    <xdr:ext cx="184731" cy="264560"/>
    <xdr:sp macro="" textlink="">
      <xdr:nvSpPr>
        <xdr:cNvPr id="76" name="TextBox 75"/>
        <xdr:cNvSpPr txBox="1"/>
      </xdr:nvSpPr>
      <xdr:spPr>
        <a:xfrm>
          <a:off x="5715000" y="23690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107</xdr:row>
      <xdr:rowOff>121227</xdr:rowOff>
    </xdr:from>
    <xdr:ext cx="184731" cy="264560"/>
    <xdr:sp macro="" textlink="">
      <xdr:nvSpPr>
        <xdr:cNvPr id="77" name="TextBox 76"/>
        <xdr:cNvSpPr txBox="1"/>
      </xdr:nvSpPr>
      <xdr:spPr>
        <a:xfrm>
          <a:off x="5715000" y="260959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1</xdr:rowOff>
    </xdr:from>
    <xdr:ext cx="243417" cy="264560"/>
    <xdr:sp macro="" textlink="">
      <xdr:nvSpPr>
        <xdr:cNvPr id="78" name="TextBox 77"/>
        <xdr:cNvSpPr txBox="1"/>
      </xdr:nvSpPr>
      <xdr:spPr>
        <a:xfrm>
          <a:off x="5715000" y="28260676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127</xdr:row>
      <xdr:rowOff>34637</xdr:rowOff>
    </xdr:from>
    <xdr:ext cx="184731" cy="264560"/>
    <xdr:sp macro="" textlink="">
      <xdr:nvSpPr>
        <xdr:cNvPr id="79" name="TextBox 78"/>
        <xdr:cNvSpPr txBox="1"/>
      </xdr:nvSpPr>
      <xdr:spPr>
        <a:xfrm>
          <a:off x="5715000" y="305813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140</xdr:row>
      <xdr:rowOff>156730</xdr:rowOff>
    </xdr:from>
    <xdr:ext cx="184731" cy="264560"/>
    <xdr:sp macro="" textlink="">
      <xdr:nvSpPr>
        <xdr:cNvPr id="80" name="TextBox 79"/>
        <xdr:cNvSpPr txBox="1"/>
      </xdr:nvSpPr>
      <xdr:spPr>
        <a:xfrm>
          <a:off x="5715000" y="33751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5715000" y="3245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92</xdr:row>
      <xdr:rowOff>285750</xdr:rowOff>
    </xdr:from>
    <xdr:ext cx="184731" cy="264560"/>
    <xdr:sp macro="" textlink="">
      <xdr:nvSpPr>
        <xdr:cNvPr id="83" name="TextBox 82"/>
        <xdr:cNvSpPr txBox="1"/>
      </xdr:nvSpPr>
      <xdr:spPr>
        <a:xfrm>
          <a:off x="57150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277091</xdr:rowOff>
    </xdr:from>
    <xdr:ext cx="184731" cy="264560"/>
    <xdr:sp macro="" textlink="">
      <xdr:nvSpPr>
        <xdr:cNvPr id="84" name="TextBox 83"/>
        <xdr:cNvSpPr txBox="1"/>
      </xdr:nvSpPr>
      <xdr:spPr>
        <a:xfrm>
          <a:off x="571500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3464</xdr:rowOff>
    </xdr:from>
    <xdr:ext cx="184731" cy="264560"/>
    <xdr:sp macro="" textlink="">
      <xdr:nvSpPr>
        <xdr:cNvPr id="85" name="TextBox 84"/>
        <xdr:cNvSpPr txBox="1"/>
      </xdr:nvSpPr>
      <xdr:spPr>
        <a:xfrm>
          <a:off x="571500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347230</xdr:rowOff>
    </xdr:from>
    <xdr:ext cx="184731" cy="264560"/>
    <xdr:sp macro="" textlink="">
      <xdr:nvSpPr>
        <xdr:cNvPr id="92" name="TextBox 91"/>
        <xdr:cNvSpPr txBox="1"/>
      </xdr:nvSpPr>
      <xdr:spPr>
        <a:xfrm>
          <a:off x="5715000" y="77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29</xdr:row>
      <xdr:rowOff>5196</xdr:rowOff>
    </xdr:from>
    <xdr:ext cx="184731" cy="264560"/>
    <xdr:sp macro="" textlink="">
      <xdr:nvSpPr>
        <xdr:cNvPr id="110" name="TextBox 109"/>
        <xdr:cNvSpPr txBox="1"/>
      </xdr:nvSpPr>
      <xdr:spPr>
        <a:xfrm>
          <a:off x="571500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7150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58750" cy="264560"/>
    <xdr:sp macro="" textlink="">
      <xdr:nvSpPr>
        <xdr:cNvPr id="119" name="TextBox 118"/>
        <xdr:cNvSpPr txBox="1"/>
      </xdr:nvSpPr>
      <xdr:spPr>
        <a:xfrm flipH="1">
          <a:off x="5715000" y="10096500"/>
          <a:ext cx="158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7150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3464</xdr:rowOff>
    </xdr:from>
    <xdr:ext cx="184731" cy="264560"/>
    <xdr:sp macro="" textlink="">
      <xdr:nvSpPr>
        <xdr:cNvPr id="121" name="TextBox 120"/>
        <xdr:cNvSpPr txBox="1"/>
      </xdr:nvSpPr>
      <xdr:spPr>
        <a:xfrm>
          <a:off x="5715000" y="10671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47</xdr:row>
      <xdr:rowOff>346364</xdr:rowOff>
    </xdr:from>
    <xdr:ext cx="184731" cy="264560"/>
    <xdr:sp macro="" textlink="">
      <xdr:nvSpPr>
        <xdr:cNvPr id="125" name="TextBox 124"/>
        <xdr:cNvSpPr txBox="1"/>
      </xdr:nvSpPr>
      <xdr:spPr>
        <a:xfrm>
          <a:off x="5715000" y="12347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7150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57150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81</xdr:row>
      <xdr:rowOff>338570</xdr:rowOff>
    </xdr:from>
    <xdr:ext cx="184731" cy="264560"/>
    <xdr:sp macro="" textlink="">
      <xdr:nvSpPr>
        <xdr:cNvPr id="155" name="TextBox 154"/>
        <xdr:cNvSpPr txBox="1"/>
      </xdr:nvSpPr>
      <xdr:spPr>
        <a:xfrm>
          <a:off x="571500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87</xdr:row>
      <xdr:rowOff>199159</xdr:rowOff>
    </xdr:from>
    <xdr:ext cx="184731" cy="264560"/>
    <xdr:sp macro="" textlink="">
      <xdr:nvSpPr>
        <xdr:cNvPr id="156" name="TextBox 155"/>
        <xdr:cNvSpPr txBox="1"/>
      </xdr:nvSpPr>
      <xdr:spPr>
        <a:xfrm>
          <a:off x="5715000" y="215923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97</xdr:row>
      <xdr:rowOff>1443</xdr:rowOff>
    </xdr:from>
    <xdr:ext cx="184731" cy="264560"/>
    <xdr:sp macro="" textlink="">
      <xdr:nvSpPr>
        <xdr:cNvPr id="157" name="TextBox 156"/>
        <xdr:cNvSpPr txBox="1"/>
      </xdr:nvSpPr>
      <xdr:spPr>
        <a:xfrm>
          <a:off x="5715000" y="23690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107</xdr:row>
      <xdr:rowOff>121227</xdr:rowOff>
    </xdr:from>
    <xdr:ext cx="184731" cy="264560"/>
    <xdr:sp macro="" textlink="">
      <xdr:nvSpPr>
        <xdr:cNvPr id="158" name="TextBox 157"/>
        <xdr:cNvSpPr txBox="1"/>
      </xdr:nvSpPr>
      <xdr:spPr>
        <a:xfrm>
          <a:off x="5715000" y="260959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1</xdr:rowOff>
    </xdr:from>
    <xdr:ext cx="243417" cy="264560"/>
    <xdr:sp macro="" textlink="">
      <xdr:nvSpPr>
        <xdr:cNvPr id="159" name="TextBox 158"/>
        <xdr:cNvSpPr txBox="1"/>
      </xdr:nvSpPr>
      <xdr:spPr>
        <a:xfrm>
          <a:off x="5715000" y="28260676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127</xdr:row>
      <xdr:rowOff>34637</xdr:rowOff>
    </xdr:from>
    <xdr:ext cx="184731" cy="264560"/>
    <xdr:sp macro="" textlink="">
      <xdr:nvSpPr>
        <xdr:cNvPr id="160" name="TextBox 159"/>
        <xdr:cNvSpPr txBox="1"/>
      </xdr:nvSpPr>
      <xdr:spPr>
        <a:xfrm>
          <a:off x="5715000" y="305813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140</xdr:row>
      <xdr:rowOff>156730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715000" y="33751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715000" y="3245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92</xdr:row>
      <xdr:rowOff>285750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7150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277091</xdr:rowOff>
    </xdr:from>
    <xdr:ext cx="184731" cy="264560"/>
    <xdr:sp macro="" textlink="">
      <xdr:nvSpPr>
        <xdr:cNvPr id="165" name="TextBox 164"/>
        <xdr:cNvSpPr txBox="1"/>
      </xdr:nvSpPr>
      <xdr:spPr>
        <a:xfrm>
          <a:off x="571500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3464</xdr:rowOff>
    </xdr:from>
    <xdr:ext cx="184731" cy="264560"/>
    <xdr:sp macro="" textlink="">
      <xdr:nvSpPr>
        <xdr:cNvPr id="166" name="TextBox 165"/>
        <xdr:cNvSpPr txBox="1"/>
      </xdr:nvSpPr>
      <xdr:spPr>
        <a:xfrm>
          <a:off x="571500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57150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347230</xdr:rowOff>
    </xdr:from>
    <xdr:ext cx="184731" cy="264560"/>
    <xdr:sp macro="" textlink="">
      <xdr:nvSpPr>
        <xdr:cNvPr id="173" name="TextBox 172"/>
        <xdr:cNvSpPr txBox="1"/>
      </xdr:nvSpPr>
      <xdr:spPr>
        <a:xfrm>
          <a:off x="5715000" y="77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29</xdr:row>
      <xdr:rowOff>5196</xdr:rowOff>
    </xdr:from>
    <xdr:ext cx="184731" cy="264560"/>
    <xdr:sp macro="" textlink="">
      <xdr:nvSpPr>
        <xdr:cNvPr id="191" name="TextBox 190"/>
        <xdr:cNvSpPr txBox="1"/>
      </xdr:nvSpPr>
      <xdr:spPr>
        <a:xfrm>
          <a:off x="571500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571500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57150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58750" cy="264560"/>
    <xdr:sp macro="" textlink="">
      <xdr:nvSpPr>
        <xdr:cNvPr id="200" name="TextBox 199"/>
        <xdr:cNvSpPr txBox="1"/>
      </xdr:nvSpPr>
      <xdr:spPr>
        <a:xfrm flipH="1">
          <a:off x="5715000" y="10096500"/>
          <a:ext cx="158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57150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41</xdr:row>
      <xdr:rowOff>3464</xdr:rowOff>
    </xdr:from>
    <xdr:ext cx="184731" cy="264560"/>
    <xdr:sp macro="" textlink="">
      <xdr:nvSpPr>
        <xdr:cNvPr id="202" name="TextBox 201"/>
        <xdr:cNvSpPr txBox="1"/>
      </xdr:nvSpPr>
      <xdr:spPr>
        <a:xfrm>
          <a:off x="5715000" y="10671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47</xdr:row>
      <xdr:rowOff>346364</xdr:rowOff>
    </xdr:from>
    <xdr:ext cx="184731" cy="264560"/>
    <xdr:sp macro="" textlink="">
      <xdr:nvSpPr>
        <xdr:cNvPr id="206" name="TextBox 205"/>
        <xdr:cNvSpPr txBox="1"/>
      </xdr:nvSpPr>
      <xdr:spPr>
        <a:xfrm>
          <a:off x="5715000" y="123478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57150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7150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7150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57150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57150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81</xdr:row>
      <xdr:rowOff>338570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71500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87</xdr:row>
      <xdr:rowOff>199159</xdr:rowOff>
    </xdr:from>
    <xdr:ext cx="184731" cy="264560"/>
    <xdr:sp macro="" textlink="">
      <xdr:nvSpPr>
        <xdr:cNvPr id="237" name="TextBox 236"/>
        <xdr:cNvSpPr txBox="1"/>
      </xdr:nvSpPr>
      <xdr:spPr>
        <a:xfrm>
          <a:off x="5715000" y="215923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97</xdr:row>
      <xdr:rowOff>1443</xdr:rowOff>
    </xdr:from>
    <xdr:ext cx="184731" cy="264560"/>
    <xdr:sp macro="" textlink="">
      <xdr:nvSpPr>
        <xdr:cNvPr id="238" name="TextBox 237"/>
        <xdr:cNvSpPr txBox="1"/>
      </xdr:nvSpPr>
      <xdr:spPr>
        <a:xfrm>
          <a:off x="5715000" y="23690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107</xdr:row>
      <xdr:rowOff>121227</xdr:rowOff>
    </xdr:from>
    <xdr:ext cx="184731" cy="264560"/>
    <xdr:sp macro="" textlink="">
      <xdr:nvSpPr>
        <xdr:cNvPr id="239" name="TextBox 238"/>
        <xdr:cNvSpPr txBox="1"/>
      </xdr:nvSpPr>
      <xdr:spPr>
        <a:xfrm>
          <a:off x="5715000" y="260959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1</xdr:rowOff>
    </xdr:from>
    <xdr:ext cx="243417" cy="264560"/>
    <xdr:sp macro="" textlink="">
      <xdr:nvSpPr>
        <xdr:cNvPr id="240" name="TextBox 239"/>
        <xdr:cNvSpPr txBox="1"/>
      </xdr:nvSpPr>
      <xdr:spPr>
        <a:xfrm>
          <a:off x="5715000" y="28260676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127</xdr:row>
      <xdr:rowOff>34637</xdr:rowOff>
    </xdr:from>
    <xdr:ext cx="184731" cy="264560"/>
    <xdr:sp macro="" textlink="">
      <xdr:nvSpPr>
        <xdr:cNvPr id="241" name="TextBox 240"/>
        <xdr:cNvSpPr txBox="1"/>
      </xdr:nvSpPr>
      <xdr:spPr>
        <a:xfrm>
          <a:off x="5715000" y="305813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140</xdr:row>
      <xdr:rowOff>156730</xdr:rowOff>
    </xdr:from>
    <xdr:ext cx="184731" cy="264560"/>
    <xdr:sp macro="" textlink="">
      <xdr:nvSpPr>
        <xdr:cNvPr id="242" name="TextBox 241"/>
        <xdr:cNvSpPr txBox="1"/>
      </xdr:nvSpPr>
      <xdr:spPr>
        <a:xfrm>
          <a:off x="5715000" y="33751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5715000" y="3245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5715000" y="112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57150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57150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57150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57150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57150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285750</xdr:rowOff>
    </xdr:from>
    <xdr:ext cx="184731" cy="264560"/>
    <xdr:sp macro="" textlink="">
      <xdr:nvSpPr>
        <xdr:cNvPr id="285" name="TextBox 284"/>
        <xdr:cNvSpPr txBox="1"/>
      </xdr:nvSpPr>
      <xdr:spPr>
        <a:xfrm>
          <a:off x="6896100" y="127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277091</xdr:rowOff>
    </xdr:from>
    <xdr:ext cx="184731" cy="264560"/>
    <xdr:sp macro="" textlink="">
      <xdr:nvSpPr>
        <xdr:cNvPr id="286" name="TextBox 285"/>
        <xdr:cNvSpPr txBox="1"/>
      </xdr:nvSpPr>
      <xdr:spPr>
        <a:xfrm>
          <a:off x="6896100" y="52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3464</xdr:rowOff>
    </xdr:from>
    <xdr:ext cx="184731" cy="264560"/>
    <xdr:sp macro="" textlink="">
      <xdr:nvSpPr>
        <xdr:cNvPr id="287" name="TextBox 286"/>
        <xdr:cNvSpPr txBox="1"/>
      </xdr:nvSpPr>
      <xdr:spPr>
        <a:xfrm>
          <a:off x="6896100" y="6670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32</xdr:row>
      <xdr:rowOff>4330</xdr:rowOff>
    </xdr:from>
    <xdr:ext cx="184731" cy="264560"/>
    <xdr:sp macro="" textlink="">
      <xdr:nvSpPr>
        <xdr:cNvPr id="288" name="TextBox 287"/>
        <xdr:cNvSpPr txBox="1"/>
      </xdr:nvSpPr>
      <xdr:spPr>
        <a:xfrm>
          <a:off x="6896100" y="8576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571500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68961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225136</xdr:rowOff>
    </xdr:from>
    <xdr:ext cx="184731" cy="264560"/>
    <xdr:sp macro="" textlink="">
      <xdr:nvSpPr>
        <xdr:cNvPr id="290" name="TextBox 289"/>
        <xdr:cNvSpPr txBox="1"/>
      </xdr:nvSpPr>
      <xdr:spPr>
        <a:xfrm>
          <a:off x="6896100" y="12760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225137</xdr:rowOff>
    </xdr:from>
    <xdr:ext cx="184731" cy="264560"/>
    <xdr:sp macro="" textlink="">
      <xdr:nvSpPr>
        <xdr:cNvPr id="291" name="TextBox 290"/>
        <xdr:cNvSpPr txBox="1"/>
      </xdr:nvSpPr>
      <xdr:spPr>
        <a:xfrm>
          <a:off x="6896100" y="150841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181841</xdr:rowOff>
    </xdr:from>
    <xdr:ext cx="184731" cy="264560"/>
    <xdr:sp macro="" textlink="">
      <xdr:nvSpPr>
        <xdr:cNvPr id="292" name="TextBox 291"/>
        <xdr:cNvSpPr txBox="1"/>
      </xdr:nvSpPr>
      <xdr:spPr>
        <a:xfrm>
          <a:off x="6896100" y="17393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347230</xdr:rowOff>
    </xdr:from>
    <xdr:ext cx="184731" cy="264560"/>
    <xdr:sp macro="" textlink="">
      <xdr:nvSpPr>
        <xdr:cNvPr id="294" name="TextBox 293"/>
        <xdr:cNvSpPr txBox="1"/>
      </xdr:nvSpPr>
      <xdr:spPr>
        <a:xfrm>
          <a:off x="6896100" y="19502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88</xdr:row>
      <xdr:rowOff>4618</xdr:rowOff>
    </xdr:from>
    <xdr:ext cx="184731" cy="264560"/>
    <xdr:sp macro="" textlink="">
      <xdr:nvSpPr>
        <xdr:cNvPr id="295" name="TextBox 294"/>
        <xdr:cNvSpPr txBox="1"/>
      </xdr:nvSpPr>
      <xdr:spPr>
        <a:xfrm>
          <a:off x="6896100" y="2159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96</xdr:row>
      <xdr:rowOff>220807</xdr:rowOff>
    </xdr:from>
    <xdr:ext cx="184731" cy="264560"/>
    <xdr:sp macro="" textlink="">
      <xdr:nvSpPr>
        <xdr:cNvPr id="296" name="TextBox 295"/>
        <xdr:cNvSpPr txBox="1"/>
      </xdr:nvSpPr>
      <xdr:spPr>
        <a:xfrm>
          <a:off x="6896100" y="23690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107</xdr:row>
      <xdr:rowOff>4329</xdr:rowOff>
    </xdr:from>
    <xdr:ext cx="184731" cy="264560"/>
    <xdr:sp macro="" textlink="">
      <xdr:nvSpPr>
        <xdr:cNvPr id="297" name="TextBox 296"/>
        <xdr:cNvSpPr txBox="1"/>
      </xdr:nvSpPr>
      <xdr:spPr>
        <a:xfrm>
          <a:off x="6896100" y="259790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115</xdr:row>
      <xdr:rowOff>294409</xdr:rowOff>
    </xdr:from>
    <xdr:ext cx="184731" cy="264560"/>
    <xdr:sp macro="" textlink="">
      <xdr:nvSpPr>
        <xdr:cNvPr id="298" name="TextBox 297"/>
        <xdr:cNvSpPr txBox="1"/>
      </xdr:nvSpPr>
      <xdr:spPr>
        <a:xfrm>
          <a:off x="6896100" y="280693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127</xdr:row>
      <xdr:rowOff>2309</xdr:rowOff>
    </xdr:from>
    <xdr:ext cx="184731" cy="264560"/>
    <xdr:sp macro="" textlink="">
      <xdr:nvSpPr>
        <xdr:cNvPr id="299" name="TextBox 298"/>
        <xdr:cNvSpPr txBox="1"/>
      </xdr:nvSpPr>
      <xdr:spPr>
        <a:xfrm>
          <a:off x="6896100" y="305489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137</xdr:row>
      <xdr:rowOff>1732</xdr:rowOff>
    </xdr:from>
    <xdr:ext cx="184731" cy="264560"/>
    <xdr:sp macro="" textlink="">
      <xdr:nvSpPr>
        <xdr:cNvPr id="300" name="TextBox 299"/>
        <xdr:cNvSpPr txBox="1"/>
      </xdr:nvSpPr>
      <xdr:spPr>
        <a:xfrm>
          <a:off x="6896100" y="32834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146</xdr:row>
      <xdr:rowOff>121228</xdr:rowOff>
    </xdr:from>
    <xdr:ext cx="184731" cy="264560"/>
    <xdr:sp macro="" textlink="">
      <xdr:nvSpPr>
        <xdr:cNvPr id="301" name="TextBox 300"/>
        <xdr:cNvSpPr txBox="1"/>
      </xdr:nvSpPr>
      <xdr:spPr>
        <a:xfrm>
          <a:off x="6896100" y="35049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166</xdr:row>
      <xdr:rowOff>198293</xdr:rowOff>
    </xdr:from>
    <xdr:ext cx="184731" cy="264560"/>
    <xdr:sp macro="" textlink="">
      <xdr:nvSpPr>
        <xdr:cNvPr id="302" name="TextBox 301"/>
        <xdr:cNvSpPr txBox="1"/>
      </xdr:nvSpPr>
      <xdr:spPr>
        <a:xfrm>
          <a:off x="6896100" y="39688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176</xdr:row>
      <xdr:rowOff>181841</xdr:rowOff>
    </xdr:from>
    <xdr:ext cx="184731" cy="264560"/>
    <xdr:sp macro="" textlink="">
      <xdr:nvSpPr>
        <xdr:cNvPr id="303" name="TextBox 302"/>
        <xdr:cNvSpPr txBox="1"/>
      </xdr:nvSpPr>
      <xdr:spPr>
        <a:xfrm>
          <a:off x="6896100" y="4196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186</xdr:row>
      <xdr:rowOff>261505</xdr:rowOff>
    </xdr:from>
    <xdr:ext cx="184731" cy="264560"/>
    <xdr:sp macro="" textlink="">
      <xdr:nvSpPr>
        <xdr:cNvPr id="304" name="TextBox 303"/>
        <xdr:cNvSpPr txBox="1"/>
      </xdr:nvSpPr>
      <xdr:spPr>
        <a:xfrm>
          <a:off x="6896100" y="44267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192</xdr:row>
      <xdr:rowOff>385</xdr:rowOff>
    </xdr:from>
    <xdr:ext cx="184731" cy="264560"/>
    <xdr:sp macro="" textlink="">
      <xdr:nvSpPr>
        <xdr:cNvPr id="305" name="TextBox 304"/>
        <xdr:cNvSpPr txBox="1"/>
      </xdr:nvSpPr>
      <xdr:spPr>
        <a:xfrm>
          <a:off x="6896100" y="4540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201</xdr:row>
      <xdr:rowOff>199159</xdr:rowOff>
    </xdr:from>
    <xdr:ext cx="184731" cy="264560"/>
    <xdr:sp macro="" textlink="">
      <xdr:nvSpPr>
        <xdr:cNvPr id="306" name="TextBox 305"/>
        <xdr:cNvSpPr txBox="1"/>
      </xdr:nvSpPr>
      <xdr:spPr>
        <a:xfrm>
          <a:off x="6896100" y="47690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212</xdr:row>
      <xdr:rowOff>8562</xdr:rowOff>
    </xdr:from>
    <xdr:ext cx="184731" cy="264560"/>
    <xdr:sp macro="" textlink="">
      <xdr:nvSpPr>
        <xdr:cNvPr id="307" name="TextBox 306"/>
        <xdr:cNvSpPr txBox="1"/>
      </xdr:nvSpPr>
      <xdr:spPr>
        <a:xfrm>
          <a:off x="6896100" y="499862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221</xdr:row>
      <xdr:rowOff>225137</xdr:rowOff>
    </xdr:from>
    <xdr:ext cx="184731" cy="264560"/>
    <xdr:sp macro="" textlink="">
      <xdr:nvSpPr>
        <xdr:cNvPr id="308" name="TextBox 307"/>
        <xdr:cNvSpPr txBox="1"/>
      </xdr:nvSpPr>
      <xdr:spPr>
        <a:xfrm>
          <a:off x="6896100" y="522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236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6896100" y="555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236</xdr:row>
      <xdr:rowOff>262371</xdr:rowOff>
    </xdr:from>
    <xdr:ext cx="184731" cy="264560"/>
    <xdr:sp macro="" textlink="">
      <xdr:nvSpPr>
        <xdr:cNvPr id="310" name="TextBox 309"/>
        <xdr:cNvSpPr txBox="1"/>
      </xdr:nvSpPr>
      <xdr:spPr>
        <a:xfrm>
          <a:off x="6896100" y="55688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241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6896100" y="566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242</xdr:row>
      <xdr:rowOff>5196</xdr:rowOff>
    </xdr:from>
    <xdr:ext cx="184731" cy="264560"/>
    <xdr:sp macro="" textlink="">
      <xdr:nvSpPr>
        <xdr:cNvPr id="312" name="TextBox 311"/>
        <xdr:cNvSpPr txBox="1"/>
      </xdr:nvSpPr>
      <xdr:spPr>
        <a:xfrm>
          <a:off x="6896100" y="5684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251</xdr:row>
      <xdr:rowOff>866</xdr:rowOff>
    </xdr:from>
    <xdr:ext cx="184731" cy="264560"/>
    <xdr:sp macro="" textlink="">
      <xdr:nvSpPr>
        <xdr:cNvPr id="313" name="TextBox 312"/>
        <xdr:cNvSpPr txBox="1"/>
      </xdr:nvSpPr>
      <xdr:spPr>
        <a:xfrm>
          <a:off x="689610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258</xdr:row>
      <xdr:rowOff>103044</xdr:rowOff>
    </xdr:from>
    <xdr:ext cx="184731" cy="264560"/>
    <xdr:sp macro="" textlink="">
      <xdr:nvSpPr>
        <xdr:cNvPr id="314" name="TextBox 313"/>
        <xdr:cNvSpPr txBox="1"/>
      </xdr:nvSpPr>
      <xdr:spPr>
        <a:xfrm>
          <a:off x="6896100" y="6055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264</xdr:row>
      <xdr:rowOff>25978</xdr:rowOff>
    </xdr:from>
    <xdr:ext cx="184731" cy="264560"/>
    <xdr:sp macro="" textlink="">
      <xdr:nvSpPr>
        <xdr:cNvPr id="315" name="TextBox 314"/>
        <xdr:cNvSpPr txBox="1"/>
      </xdr:nvSpPr>
      <xdr:spPr>
        <a:xfrm>
          <a:off x="6896100" y="62300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271</xdr:row>
      <xdr:rowOff>103909</xdr:rowOff>
    </xdr:from>
    <xdr:ext cx="184731" cy="264560"/>
    <xdr:sp macro="" textlink="">
      <xdr:nvSpPr>
        <xdr:cNvPr id="316" name="TextBox 315"/>
        <xdr:cNvSpPr txBox="1"/>
      </xdr:nvSpPr>
      <xdr:spPr>
        <a:xfrm>
          <a:off x="6896100" y="64092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280</xdr:row>
      <xdr:rowOff>295275</xdr:rowOff>
    </xdr:from>
    <xdr:ext cx="184731" cy="264560"/>
    <xdr:sp macro="" textlink="">
      <xdr:nvSpPr>
        <xdr:cNvPr id="317" name="TextBox 316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286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6896100" y="674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286</xdr:row>
      <xdr:rowOff>0</xdr:rowOff>
    </xdr:from>
    <xdr:ext cx="158750" cy="264560"/>
    <xdr:sp macro="" textlink="">
      <xdr:nvSpPr>
        <xdr:cNvPr id="321" name="TextBox 320"/>
        <xdr:cNvSpPr txBox="1"/>
      </xdr:nvSpPr>
      <xdr:spPr>
        <a:xfrm flipH="1">
          <a:off x="6896100" y="67417950"/>
          <a:ext cx="158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291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6896100" y="6856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294</xdr:row>
      <xdr:rowOff>3464</xdr:rowOff>
    </xdr:from>
    <xdr:ext cx="184731" cy="264560"/>
    <xdr:sp macro="" textlink="">
      <xdr:nvSpPr>
        <xdr:cNvPr id="323" name="TextBox 322"/>
        <xdr:cNvSpPr txBox="1"/>
      </xdr:nvSpPr>
      <xdr:spPr>
        <a:xfrm>
          <a:off x="6896100" y="691359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299</xdr:row>
      <xdr:rowOff>3463</xdr:rowOff>
    </xdr:from>
    <xdr:ext cx="184731" cy="264560"/>
    <xdr:sp macro="" textlink="">
      <xdr:nvSpPr>
        <xdr:cNvPr id="324" name="TextBox 323"/>
        <xdr:cNvSpPr txBox="1"/>
      </xdr:nvSpPr>
      <xdr:spPr>
        <a:xfrm>
          <a:off x="6896100" y="70278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304</xdr:row>
      <xdr:rowOff>2309</xdr:rowOff>
    </xdr:from>
    <xdr:ext cx="184731" cy="264560"/>
    <xdr:sp macro="" textlink="">
      <xdr:nvSpPr>
        <xdr:cNvPr id="325" name="TextBox 324"/>
        <xdr:cNvSpPr txBox="1"/>
      </xdr:nvSpPr>
      <xdr:spPr>
        <a:xfrm>
          <a:off x="6896100" y="717636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309</xdr:row>
      <xdr:rowOff>1732</xdr:rowOff>
    </xdr:from>
    <xdr:ext cx="184731" cy="264560"/>
    <xdr:sp macro="" textlink="">
      <xdr:nvSpPr>
        <xdr:cNvPr id="326" name="TextBox 325"/>
        <xdr:cNvSpPr txBox="1"/>
      </xdr:nvSpPr>
      <xdr:spPr>
        <a:xfrm>
          <a:off x="6896100" y="72906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315</xdr:row>
      <xdr:rowOff>346364</xdr:rowOff>
    </xdr:from>
    <xdr:ext cx="184731" cy="264560"/>
    <xdr:sp macro="" textlink="">
      <xdr:nvSpPr>
        <xdr:cNvPr id="327" name="TextBox 326"/>
        <xdr:cNvSpPr txBox="1"/>
      </xdr:nvSpPr>
      <xdr:spPr>
        <a:xfrm>
          <a:off x="6896100" y="744318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327</xdr:row>
      <xdr:rowOff>216478</xdr:rowOff>
    </xdr:from>
    <xdr:ext cx="184731" cy="264560"/>
    <xdr:sp macro="" textlink="">
      <xdr:nvSpPr>
        <xdr:cNvPr id="328" name="TextBox 327"/>
        <xdr:cNvSpPr txBox="1"/>
      </xdr:nvSpPr>
      <xdr:spPr>
        <a:xfrm>
          <a:off x="6896100" y="78483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336</xdr:row>
      <xdr:rowOff>357620</xdr:rowOff>
    </xdr:from>
    <xdr:ext cx="184731" cy="264560"/>
    <xdr:sp macro="" textlink="">
      <xdr:nvSpPr>
        <xdr:cNvPr id="329" name="TextBox 328"/>
        <xdr:cNvSpPr txBox="1"/>
      </xdr:nvSpPr>
      <xdr:spPr>
        <a:xfrm>
          <a:off x="6896100" y="80577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68961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68961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57150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338</xdr:row>
      <xdr:rowOff>866</xdr:rowOff>
    </xdr:from>
    <xdr:ext cx="184731" cy="264560"/>
    <xdr:sp macro="" textlink="">
      <xdr:nvSpPr>
        <xdr:cNvPr id="333" name="TextBox 332"/>
        <xdr:cNvSpPr txBox="1"/>
      </xdr:nvSpPr>
      <xdr:spPr>
        <a:xfrm>
          <a:off x="689610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355</xdr:row>
      <xdr:rowOff>652896</xdr:rowOff>
    </xdr:from>
    <xdr:ext cx="184731" cy="264560"/>
    <xdr:sp macro="" textlink="">
      <xdr:nvSpPr>
        <xdr:cNvPr id="337" name="TextBox 336"/>
        <xdr:cNvSpPr txBox="1"/>
      </xdr:nvSpPr>
      <xdr:spPr>
        <a:xfrm>
          <a:off x="6896100" y="8528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367</xdr:row>
      <xdr:rowOff>277091</xdr:rowOff>
    </xdr:from>
    <xdr:ext cx="184731" cy="264560"/>
    <xdr:sp macro="" textlink="">
      <xdr:nvSpPr>
        <xdr:cNvPr id="338" name="TextBox 337"/>
        <xdr:cNvSpPr txBox="1"/>
      </xdr:nvSpPr>
      <xdr:spPr>
        <a:xfrm>
          <a:off x="689610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377</xdr:row>
      <xdr:rowOff>277957</xdr:rowOff>
    </xdr:from>
    <xdr:ext cx="184731" cy="264560"/>
    <xdr:sp macro="" textlink="">
      <xdr:nvSpPr>
        <xdr:cNvPr id="339" name="TextBox 338"/>
        <xdr:cNvSpPr txBox="1"/>
      </xdr:nvSpPr>
      <xdr:spPr>
        <a:xfrm>
          <a:off x="6896100" y="91146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386</xdr:row>
      <xdr:rowOff>373207</xdr:rowOff>
    </xdr:from>
    <xdr:ext cx="184731" cy="264560"/>
    <xdr:sp macro="" textlink="">
      <xdr:nvSpPr>
        <xdr:cNvPr id="340" name="TextBox 339"/>
        <xdr:cNvSpPr txBox="1"/>
      </xdr:nvSpPr>
      <xdr:spPr>
        <a:xfrm>
          <a:off x="6896100" y="93241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397</xdr:row>
      <xdr:rowOff>156729</xdr:rowOff>
    </xdr:from>
    <xdr:ext cx="184731" cy="264560"/>
    <xdr:sp macro="" textlink="">
      <xdr:nvSpPr>
        <xdr:cNvPr id="341" name="TextBox 340"/>
        <xdr:cNvSpPr txBox="1"/>
      </xdr:nvSpPr>
      <xdr:spPr>
        <a:xfrm>
          <a:off x="6896100" y="95682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412</xdr:row>
      <xdr:rowOff>256309</xdr:rowOff>
    </xdr:from>
    <xdr:ext cx="184731" cy="264560"/>
    <xdr:sp macro="" textlink="">
      <xdr:nvSpPr>
        <xdr:cNvPr id="342" name="TextBox 341"/>
        <xdr:cNvSpPr txBox="1"/>
      </xdr:nvSpPr>
      <xdr:spPr>
        <a:xfrm>
          <a:off x="6896100" y="99144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422</xdr:row>
      <xdr:rowOff>8659</xdr:rowOff>
    </xdr:from>
    <xdr:ext cx="184731" cy="264560"/>
    <xdr:sp macro="" textlink="">
      <xdr:nvSpPr>
        <xdr:cNvPr id="343" name="TextBox 342"/>
        <xdr:cNvSpPr txBox="1"/>
      </xdr:nvSpPr>
      <xdr:spPr>
        <a:xfrm>
          <a:off x="6896100" y="10141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427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6896100" y="10254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437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6896100" y="1051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6896100" y="10626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6896100" y="10626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445</xdr:row>
      <xdr:rowOff>3465</xdr:rowOff>
    </xdr:from>
    <xdr:ext cx="184731" cy="264560"/>
    <xdr:sp macro="" textlink="">
      <xdr:nvSpPr>
        <xdr:cNvPr id="348" name="TextBox 347"/>
        <xdr:cNvSpPr txBox="1"/>
      </xdr:nvSpPr>
      <xdr:spPr>
        <a:xfrm>
          <a:off x="6896100" y="106835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6896100" y="10847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454</xdr:row>
      <xdr:rowOff>298739</xdr:rowOff>
    </xdr:from>
    <xdr:ext cx="184731" cy="264560"/>
    <xdr:sp macro="" textlink="">
      <xdr:nvSpPr>
        <xdr:cNvPr id="350" name="TextBox 349"/>
        <xdr:cNvSpPr txBox="1"/>
      </xdr:nvSpPr>
      <xdr:spPr>
        <a:xfrm>
          <a:off x="6896100" y="1098076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460</xdr:row>
      <xdr:rowOff>1732</xdr:rowOff>
    </xdr:from>
    <xdr:ext cx="184731" cy="264560"/>
    <xdr:sp macro="" textlink="">
      <xdr:nvSpPr>
        <xdr:cNvPr id="351" name="TextBox 350"/>
        <xdr:cNvSpPr txBox="1"/>
      </xdr:nvSpPr>
      <xdr:spPr>
        <a:xfrm>
          <a:off x="6896100" y="111387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464</xdr:row>
      <xdr:rowOff>190500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6896100" y="1128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471</xdr:row>
      <xdr:rowOff>355022</xdr:rowOff>
    </xdr:from>
    <xdr:ext cx="184731" cy="264560"/>
    <xdr:sp macro="" textlink="">
      <xdr:nvSpPr>
        <xdr:cNvPr id="353" name="TextBox 352"/>
        <xdr:cNvSpPr txBox="1"/>
      </xdr:nvSpPr>
      <xdr:spPr>
        <a:xfrm>
          <a:off x="6896100" y="1150264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482</xdr:row>
      <xdr:rowOff>148070</xdr:rowOff>
    </xdr:from>
    <xdr:ext cx="184731" cy="264560"/>
    <xdr:sp macro="" textlink="">
      <xdr:nvSpPr>
        <xdr:cNvPr id="354" name="TextBox 353"/>
        <xdr:cNvSpPr txBox="1"/>
      </xdr:nvSpPr>
      <xdr:spPr>
        <a:xfrm>
          <a:off x="6896100" y="11745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6896100" y="1195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502</xdr:row>
      <xdr:rowOff>225136</xdr:rowOff>
    </xdr:from>
    <xdr:ext cx="184731" cy="264560"/>
    <xdr:sp macro="" textlink="">
      <xdr:nvSpPr>
        <xdr:cNvPr id="356" name="TextBox 355"/>
        <xdr:cNvSpPr txBox="1"/>
      </xdr:nvSpPr>
      <xdr:spPr>
        <a:xfrm>
          <a:off x="6896100" y="1220689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511</xdr:row>
      <xdr:rowOff>338570</xdr:rowOff>
    </xdr:from>
    <xdr:ext cx="184731" cy="264560"/>
    <xdr:sp macro="" textlink="">
      <xdr:nvSpPr>
        <xdr:cNvPr id="357" name="TextBox 356"/>
        <xdr:cNvSpPr txBox="1"/>
      </xdr:nvSpPr>
      <xdr:spPr>
        <a:xfrm>
          <a:off x="6896100" y="124163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522</xdr:row>
      <xdr:rowOff>199159</xdr:rowOff>
    </xdr:from>
    <xdr:ext cx="184731" cy="264560"/>
    <xdr:sp macro="" textlink="">
      <xdr:nvSpPr>
        <xdr:cNvPr id="358" name="TextBox 357"/>
        <xdr:cNvSpPr txBox="1"/>
      </xdr:nvSpPr>
      <xdr:spPr>
        <a:xfrm>
          <a:off x="6896100" y="1266435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532</xdr:row>
      <xdr:rowOff>1443</xdr:rowOff>
    </xdr:from>
    <xdr:ext cx="184731" cy="264560"/>
    <xdr:sp macro="" textlink="">
      <xdr:nvSpPr>
        <xdr:cNvPr id="359" name="TextBox 358"/>
        <xdr:cNvSpPr txBox="1"/>
      </xdr:nvSpPr>
      <xdr:spPr>
        <a:xfrm>
          <a:off x="6896100" y="1287413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542</xdr:row>
      <xdr:rowOff>121227</xdr:rowOff>
    </xdr:from>
    <xdr:ext cx="184731" cy="264560"/>
    <xdr:sp macro="" textlink="">
      <xdr:nvSpPr>
        <xdr:cNvPr id="360" name="TextBox 359"/>
        <xdr:cNvSpPr txBox="1"/>
      </xdr:nvSpPr>
      <xdr:spPr>
        <a:xfrm>
          <a:off x="6896100" y="131147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552</xdr:row>
      <xdr:rowOff>1</xdr:rowOff>
    </xdr:from>
    <xdr:ext cx="243417" cy="264560"/>
    <xdr:sp macro="" textlink="">
      <xdr:nvSpPr>
        <xdr:cNvPr id="361" name="TextBox 360"/>
        <xdr:cNvSpPr txBox="1"/>
      </xdr:nvSpPr>
      <xdr:spPr>
        <a:xfrm>
          <a:off x="6896100" y="133311901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562</xdr:row>
      <xdr:rowOff>34637</xdr:rowOff>
    </xdr:from>
    <xdr:ext cx="184731" cy="264560"/>
    <xdr:sp macro="" textlink="">
      <xdr:nvSpPr>
        <xdr:cNvPr id="362" name="TextBox 361"/>
        <xdr:cNvSpPr txBox="1"/>
      </xdr:nvSpPr>
      <xdr:spPr>
        <a:xfrm>
          <a:off x="6896100" y="13563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575</xdr:row>
      <xdr:rowOff>156730</xdr:rowOff>
    </xdr:from>
    <xdr:ext cx="184731" cy="264560"/>
    <xdr:sp macro="" textlink="">
      <xdr:nvSpPr>
        <xdr:cNvPr id="363" name="TextBox 362"/>
        <xdr:cNvSpPr txBox="1"/>
      </xdr:nvSpPr>
      <xdr:spPr>
        <a:xfrm>
          <a:off x="6896100" y="13861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570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6896100" y="1373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6896100" y="723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285750</xdr:rowOff>
    </xdr:from>
    <xdr:ext cx="184731" cy="264560"/>
    <xdr:sp macro="" textlink="">
      <xdr:nvSpPr>
        <xdr:cNvPr id="366" name="TextBox 365"/>
        <xdr:cNvSpPr txBox="1"/>
      </xdr:nvSpPr>
      <xdr:spPr>
        <a:xfrm>
          <a:off x="6896100" y="127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277091</xdr:rowOff>
    </xdr:from>
    <xdr:ext cx="184731" cy="264560"/>
    <xdr:sp macro="" textlink="">
      <xdr:nvSpPr>
        <xdr:cNvPr id="367" name="TextBox 366"/>
        <xdr:cNvSpPr txBox="1"/>
      </xdr:nvSpPr>
      <xdr:spPr>
        <a:xfrm>
          <a:off x="6896100" y="52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3464</xdr:rowOff>
    </xdr:from>
    <xdr:ext cx="184731" cy="264560"/>
    <xdr:sp macro="" textlink="">
      <xdr:nvSpPr>
        <xdr:cNvPr id="368" name="TextBox 367"/>
        <xdr:cNvSpPr txBox="1"/>
      </xdr:nvSpPr>
      <xdr:spPr>
        <a:xfrm>
          <a:off x="6896100" y="6670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32</xdr:row>
      <xdr:rowOff>4330</xdr:rowOff>
    </xdr:from>
    <xdr:ext cx="184731" cy="264560"/>
    <xdr:sp macro="" textlink="">
      <xdr:nvSpPr>
        <xdr:cNvPr id="369" name="TextBox 368"/>
        <xdr:cNvSpPr txBox="1"/>
      </xdr:nvSpPr>
      <xdr:spPr>
        <a:xfrm>
          <a:off x="6896100" y="8576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571500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68961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225136</xdr:rowOff>
    </xdr:from>
    <xdr:ext cx="184731" cy="264560"/>
    <xdr:sp macro="" textlink="">
      <xdr:nvSpPr>
        <xdr:cNvPr id="371" name="TextBox 370"/>
        <xdr:cNvSpPr txBox="1"/>
      </xdr:nvSpPr>
      <xdr:spPr>
        <a:xfrm>
          <a:off x="6896100" y="12760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225137</xdr:rowOff>
    </xdr:from>
    <xdr:ext cx="184731" cy="264560"/>
    <xdr:sp macro="" textlink="">
      <xdr:nvSpPr>
        <xdr:cNvPr id="372" name="TextBox 371"/>
        <xdr:cNvSpPr txBox="1"/>
      </xdr:nvSpPr>
      <xdr:spPr>
        <a:xfrm>
          <a:off x="6896100" y="150841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181841</xdr:rowOff>
    </xdr:from>
    <xdr:ext cx="184731" cy="264560"/>
    <xdr:sp macro="" textlink="">
      <xdr:nvSpPr>
        <xdr:cNvPr id="373" name="TextBox 372"/>
        <xdr:cNvSpPr txBox="1"/>
      </xdr:nvSpPr>
      <xdr:spPr>
        <a:xfrm>
          <a:off x="6896100" y="17393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347230</xdr:rowOff>
    </xdr:from>
    <xdr:ext cx="184731" cy="264560"/>
    <xdr:sp macro="" textlink="">
      <xdr:nvSpPr>
        <xdr:cNvPr id="375" name="TextBox 374"/>
        <xdr:cNvSpPr txBox="1"/>
      </xdr:nvSpPr>
      <xdr:spPr>
        <a:xfrm>
          <a:off x="6896100" y="19502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88</xdr:row>
      <xdr:rowOff>4618</xdr:rowOff>
    </xdr:from>
    <xdr:ext cx="184731" cy="264560"/>
    <xdr:sp macro="" textlink="">
      <xdr:nvSpPr>
        <xdr:cNvPr id="376" name="TextBox 375"/>
        <xdr:cNvSpPr txBox="1"/>
      </xdr:nvSpPr>
      <xdr:spPr>
        <a:xfrm>
          <a:off x="6896100" y="2159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96</xdr:row>
      <xdr:rowOff>220807</xdr:rowOff>
    </xdr:from>
    <xdr:ext cx="184731" cy="264560"/>
    <xdr:sp macro="" textlink="">
      <xdr:nvSpPr>
        <xdr:cNvPr id="377" name="TextBox 376"/>
        <xdr:cNvSpPr txBox="1"/>
      </xdr:nvSpPr>
      <xdr:spPr>
        <a:xfrm>
          <a:off x="6896100" y="23690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107</xdr:row>
      <xdr:rowOff>4329</xdr:rowOff>
    </xdr:from>
    <xdr:ext cx="184731" cy="264560"/>
    <xdr:sp macro="" textlink="">
      <xdr:nvSpPr>
        <xdr:cNvPr id="378" name="TextBox 377"/>
        <xdr:cNvSpPr txBox="1"/>
      </xdr:nvSpPr>
      <xdr:spPr>
        <a:xfrm>
          <a:off x="6896100" y="259790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115</xdr:row>
      <xdr:rowOff>294409</xdr:rowOff>
    </xdr:from>
    <xdr:ext cx="184731" cy="264560"/>
    <xdr:sp macro="" textlink="">
      <xdr:nvSpPr>
        <xdr:cNvPr id="379" name="TextBox 378"/>
        <xdr:cNvSpPr txBox="1"/>
      </xdr:nvSpPr>
      <xdr:spPr>
        <a:xfrm>
          <a:off x="6896100" y="280693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127</xdr:row>
      <xdr:rowOff>2309</xdr:rowOff>
    </xdr:from>
    <xdr:ext cx="184731" cy="264560"/>
    <xdr:sp macro="" textlink="">
      <xdr:nvSpPr>
        <xdr:cNvPr id="380" name="TextBox 379"/>
        <xdr:cNvSpPr txBox="1"/>
      </xdr:nvSpPr>
      <xdr:spPr>
        <a:xfrm>
          <a:off x="6896100" y="305489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137</xdr:row>
      <xdr:rowOff>1732</xdr:rowOff>
    </xdr:from>
    <xdr:ext cx="184731" cy="264560"/>
    <xdr:sp macro="" textlink="">
      <xdr:nvSpPr>
        <xdr:cNvPr id="381" name="TextBox 380"/>
        <xdr:cNvSpPr txBox="1"/>
      </xdr:nvSpPr>
      <xdr:spPr>
        <a:xfrm>
          <a:off x="6896100" y="32834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146</xdr:row>
      <xdr:rowOff>121228</xdr:rowOff>
    </xdr:from>
    <xdr:ext cx="184731" cy="264560"/>
    <xdr:sp macro="" textlink="">
      <xdr:nvSpPr>
        <xdr:cNvPr id="382" name="TextBox 381"/>
        <xdr:cNvSpPr txBox="1"/>
      </xdr:nvSpPr>
      <xdr:spPr>
        <a:xfrm>
          <a:off x="6896100" y="35049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166</xdr:row>
      <xdr:rowOff>198293</xdr:rowOff>
    </xdr:from>
    <xdr:ext cx="184731" cy="264560"/>
    <xdr:sp macro="" textlink="">
      <xdr:nvSpPr>
        <xdr:cNvPr id="383" name="TextBox 382"/>
        <xdr:cNvSpPr txBox="1"/>
      </xdr:nvSpPr>
      <xdr:spPr>
        <a:xfrm>
          <a:off x="6896100" y="39688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176</xdr:row>
      <xdr:rowOff>181841</xdr:rowOff>
    </xdr:from>
    <xdr:ext cx="184731" cy="264560"/>
    <xdr:sp macro="" textlink="">
      <xdr:nvSpPr>
        <xdr:cNvPr id="384" name="TextBox 383"/>
        <xdr:cNvSpPr txBox="1"/>
      </xdr:nvSpPr>
      <xdr:spPr>
        <a:xfrm>
          <a:off x="6896100" y="4196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186</xdr:row>
      <xdr:rowOff>261505</xdr:rowOff>
    </xdr:from>
    <xdr:ext cx="184731" cy="264560"/>
    <xdr:sp macro="" textlink="">
      <xdr:nvSpPr>
        <xdr:cNvPr id="385" name="TextBox 384"/>
        <xdr:cNvSpPr txBox="1"/>
      </xdr:nvSpPr>
      <xdr:spPr>
        <a:xfrm>
          <a:off x="6896100" y="44267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192</xdr:row>
      <xdr:rowOff>385</xdr:rowOff>
    </xdr:from>
    <xdr:ext cx="184731" cy="264560"/>
    <xdr:sp macro="" textlink="">
      <xdr:nvSpPr>
        <xdr:cNvPr id="386" name="TextBox 385"/>
        <xdr:cNvSpPr txBox="1"/>
      </xdr:nvSpPr>
      <xdr:spPr>
        <a:xfrm>
          <a:off x="6896100" y="4540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201</xdr:row>
      <xdr:rowOff>199159</xdr:rowOff>
    </xdr:from>
    <xdr:ext cx="184731" cy="264560"/>
    <xdr:sp macro="" textlink="">
      <xdr:nvSpPr>
        <xdr:cNvPr id="387" name="TextBox 386"/>
        <xdr:cNvSpPr txBox="1"/>
      </xdr:nvSpPr>
      <xdr:spPr>
        <a:xfrm>
          <a:off x="6896100" y="47690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212</xdr:row>
      <xdr:rowOff>8562</xdr:rowOff>
    </xdr:from>
    <xdr:ext cx="184731" cy="264560"/>
    <xdr:sp macro="" textlink="">
      <xdr:nvSpPr>
        <xdr:cNvPr id="388" name="TextBox 387"/>
        <xdr:cNvSpPr txBox="1"/>
      </xdr:nvSpPr>
      <xdr:spPr>
        <a:xfrm>
          <a:off x="6896100" y="499862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221</xdr:row>
      <xdr:rowOff>225137</xdr:rowOff>
    </xdr:from>
    <xdr:ext cx="184731" cy="264560"/>
    <xdr:sp macro="" textlink="">
      <xdr:nvSpPr>
        <xdr:cNvPr id="389" name="TextBox 388"/>
        <xdr:cNvSpPr txBox="1"/>
      </xdr:nvSpPr>
      <xdr:spPr>
        <a:xfrm>
          <a:off x="6896100" y="522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236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6896100" y="555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236</xdr:row>
      <xdr:rowOff>262371</xdr:rowOff>
    </xdr:from>
    <xdr:ext cx="184731" cy="264560"/>
    <xdr:sp macro="" textlink="">
      <xdr:nvSpPr>
        <xdr:cNvPr id="391" name="TextBox 390"/>
        <xdr:cNvSpPr txBox="1"/>
      </xdr:nvSpPr>
      <xdr:spPr>
        <a:xfrm>
          <a:off x="6896100" y="55688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241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6896100" y="566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242</xdr:row>
      <xdr:rowOff>5196</xdr:rowOff>
    </xdr:from>
    <xdr:ext cx="184731" cy="264560"/>
    <xdr:sp macro="" textlink="">
      <xdr:nvSpPr>
        <xdr:cNvPr id="393" name="TextBox 392"/>
        <xdr:cNvSpPr txBox="1"/>
      </xdr:nvSpPr>
      <xdr:spPr>
        <a:xfrm>
          <a:off x="6896100" y="5684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251</xdr:row>
      <xdr:rowOff>866</xdr:rowOff>
    </xdr:from>
    <xdr:ext cx="184731" cy="264560"/>
    <xdr:sp macro="" textlink="">
      <xdr:nvSpPr>
        <xdr:cNvPr id="394" name="TextBox 393"/>
        <xdr:cNvSpPr txBox="1"/>
      </xdr:nvSpPr>
      <xdr:spPr>
        <a:xfrm>
          <a:off x="689610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258</xdr:row>
      <xdr:rowOff>103044</xdr:rowOff>
    </xdr:from>
    <xdr:ext cx="184731" cy="264560"/>
    <xdr:sp macro="" textlink="">
      <xdr:nvSpPr>
        <xdr:cNvPr id="395" name="TextBox 394"/>
        <xdr:cNvSpPr txBox="1"/>
      </xdr:nvSpPr>
      <xdr:spPr>
        <a:xfrm>
          <a:off x="6896100" y="6055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264</xdr:row>
      <xdr:rowOff>25978</xdr:rowOff>
    </xdr:from>
    <xdr:ext cx="184731" cy="264560"/>
    <xdr:sp macro="" textlink="">
      <xdr:nvSpPr>
        <xdr:cNvPr id="396" name="TextBox 395"/>
        <xdr:cNvSpPr txBox="1"/>
      </xdr:nvSpPr>
      <xdr:spPr>
        <a:xfrm>
          <a:off x="6896100" y="62300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271</xdr:row>
      <xdr:rowOff>103909</xdr:rowOff>
    </xdr:from>
    <xdr:ext cx="184731" cy="264560"/>
    <xdr:sp macro="" textlink="">
      <xdr:nvSpPr>
        <xdr:cNvPr id="397" name="TextBox 396"/>
        <xdr:cNvSpPr txBox="1"/>
      </xdr:nvSpPr>
      <xdr:spPr>
        <a:xfrm>
          <a:off x="6896100" y="64092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280</xdr:row>
      <xdr:rowOff>295275</xdr:rowOff>
    </xdr:from>
    <xdr:ext cx="184731" cy="264560"/>
    <xdr:sp macro="" textlink="">
      <xdr:nvSpPr>
        <xdr:cNvPr id="398" name="TextBox 397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286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6896100" y="674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286</xdr:row>
      <xdr:rowOff>0</xdr:rowOff>
    </xdr:from>
    <xdr:ext cx="158750" cy="264560"/>
    <xdr:sp macro="" textlink="">
      <xdr:nvSpPr>
        <xdr:cNvPr id="402" name="TextBox 401"/>
        <xdr:cNvSpPr txBox="1"/>
      </xdr:nvSpPr>
      <xdr:spPr>
        <a:xfrm flipH="1">
          <a:off x="6896100" y="67417950"/>
          <a:ext cx="158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6896100" y="6856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294</xdr:row>
      <xdr:rowOff>3464</xdr:rowOff>
    </xdr:from>
    <xdr:ext cx="184731" cy="264560"/>
    <xdr:sp macro="" textlink="">
      <xdr:nvSpPr>
        <xdr:cNvPr id="404" name="TextBox 403"/>
        <xdr:cNvSpPr txBox="1"/>
      </xdr:nvSpPr>
      <xdr:spPr>
        <a:xfrm>
          <a:off x="6896100" y="691359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299</xdr:row>
      <xdr:rowOff>3463</xdr:rowOff>
    </xdr:from>
    <xdr:ext cx="184731" cy="264560"/>
    <xdr:sp macro="" textlink="">
      <xdr:nvSpPr>
        <xdr:cNvPr id="405" name="TextBox 404"/>
        <xdr:cNvSpPr txBox="1"/>
      </xdr:nvSpPr>
      <xdr:spPr>
        <a:xfrm>
          <a:off x="6896100" y="70278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304</xdr:row>
      <xdr:rowOff>2309</xdr:rowOff>
    </xdr:from>
    <xdr:ext cx="184731" cy="264560"/>
    <xdr:sp macro="" textlink="">
      <xdr:nvSpPr>
        <xdr:cNvPr id="406" name="TextBox 405"/>
        <xdr:cNvSpPr txBox="1"/>
      </xdr:nvSpPr>
      <xdr:spPr>
        <a:xfrm>
          <a:off x="6896100" y="717636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309</xdr:row>
      <xdr:rowOff>1732</xdr:rowOff>
    </xdr:from>
    <xdr:ext cx="184731" cy="264560"/>
    <xdr:sp macro="" textlink="">
      <xdr:nvSpPr>
        <xdr:cNvPr id="407" name="TextBox 406"/>
        <xdr:cNvSpPr txBox="1"/>
      </xdr:nvSpPr>
      <xdr:spPr>
        <a:xfrm>
          <a:off x="6896100" y="72906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315</xdr:row>
      <xdr:rowOff>346364</xdr:rowOff>
    </xdr:from>
    <xdr:ext cx="184731" cy="264560"/>
    <xdr:sp macro="" textlink="">
      <xdr:nvSpPr>
        <xdr:cNvPr id="408" name="TextBox 407"/>
        <xdr:cNvSpPr txBox="1"/>
      </xdr:nvSpPr>
      <xdr:spPr>
        <a:xfrm>
          <a:off x="6896100" y="744318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327</xdr:row>
      <xdr:rowOff>216478</xdr:rowOff>
    </xdr:from>
    <xdr:ext cx="184731" cy="264560"/>
    <xdr:sp macro="" textlink="">
      <xdr:nvSpPr>
        <xdr:cNvPr id="409" name="TextBox 408"/>
        <xdr:cNvSpPr txBox="1"/>
      </xdr:nvSpPr>
      <xdr:spPr>
        <a:xfrm>
          <a:off x="6896100" y="78483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336</xdr:row>
      <xdr:rowOff>357620</xdr:rowOff>
    </xdr:from>
    <xdr:ext cx="184731" cy="264560"/>
    <xdr:sp macro="" textlink="">
      <xdr:nvSpPr>
        <xdr:cNvPr id="410" name="TextBox 409"/>
        <xdr:cNvSpPr txBox="1"/>
      </xdr:nvSpPr>
      <xdr:spPr>
        <a:xfrm>
          <a:off x="6896100" y="80577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337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68961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337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68961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337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68961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338</xdr:row>
      <xdr:rowOff>866</xdr:rowOff>
    </xdr:from>
    <xdr:ext cx="184731" cy="264560"/>
    <xdr:sp macro="" textlink="">
      <xdr:nvSpPr>
        <xdr:cNvPr id="414" name="TextBox 413"/>
        <xdr:cNvSpPr txBox="1"/>
      </xdr:nvSpPr>
      <xdr:spPr>
        <a:xfrm>
          <a:off x="689610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355</xdr:row>
      <xdr:rowOff>652896</xdr:rowOff>
    </xdr:from>
    <xdr:ext cx="184731" cy="264560"/>
    <xdr:sp macro="" textlink="">
      <xdr:nvSpPr>
        <xdr:cNvPr id="418" name="TextBox 417"/>
        <xdr:cNvSpPr txBox="1"/>
      </xdr:nvSpPr>
      <xdr:spPr>
        <a:xfrm>
          <a:off x="6896100" y="8528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367</xdr:row>
      <xdr:rowOff>277091</xdr:rowOff>
    </xdr:from>
    <xdr:ext cx="184731" cy="264560"/>
    <xdr:sp macro="" textlink="">
      <xdr:nvSpPr>
        <xdr:cNvPr id="419" name="TextBox 418"/>
        <xdr:cNvSpPr txBox="1"/>
      </xdr:nvSpPr>
      <xdr:spPr>
        <a:xfrm>
          <a:off x="689610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377</xdr:row>
      <xdr:rowOff>277957</xdr:rowOff>
    </xdr:from>
    <xdr:ext cx="184731" cy="264560"/>
    <xdr:sp macro="" textlink="">
      <xdr:nvSpPr>
        <xdr:cNvPr id="420" name="TextBox 419"/>
        <xdr:cNvSpPr txBox="1"/>
      </xdr:nvSpPr>
      <xdr:spPr>
        <a:xfrm>
          <a:off x="6896100" y="91146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386</xdr:row>
      <xdr:rowOff>373207</xdr:rowOff>
    </xdr:from>
    <xdr:ext cx="184731" cy="264560"/>
    <xdr:sp macro="" textlink="">
      <xdr:nvSpPr>
        <xdr:cNvPr id="421" name="TextBox 420"/>
        <xdr:cNvSpPr txBox="1"/>
      </xdr:nvSpPr>
      <xdr:spPr>
        <a:xfrm>
          <a:off x="6896100" y="93241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397</xdr:row>
      <xdr:rowOff>156729</xdr:rowOff>
    </xdr:from>
    <xdr:ext cx="184731" cy="264560"/>
    <xdr:sp macro="" textlink="">
      <xdr:nvSpPr>
        <xdr:cNvPr id="422" name="TextBox 421"/>
        <xdr:cNvSpPr txBox="1"/>
      </xdr:nvSpPr>
      <xdr:spPr>
        <a:xfrm>
          <a:off x="6896100" y="95682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412</xdr:row>
      <xdr:rowOff>256309</xdr:rowOff>
    </xdr:from>
    <xdr:ext cx="184731" cy="264560"/>
    <xdr:sp macro="" textlink="">
      <xdr:nvSpPr>
        <xdr:cNvPr id="423" name="TextBox 422"/>
        <xdr:cNvSpPr txBox="1"/>
      </xdr:nvSpPr>
      <xdr:spPr>
        <a:xfrm>
          <a:off x="6896100" y="99144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422</xdr:row>
      <xdr:rowOff>8659</xdr:rowOff>
    </xdr:from>
    <xdr:ext cx="184731" cy="264560"/>
    <xdr:sp macro="" textlink="">
      <xdr:nvSpPr>
        <xdr:cNvPr id="424" name="TextBox 423"/>
        <xdr:cNvSpPr txBox="1"/>
      </xdr:nvSpPr>
      <xdr:spPr>
        <a:xfrm>
          <a:off x="6896100" y="10141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427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6896100" y="10254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437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6896100" y="1051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6896100" y="10626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6896100" y="10626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445</xdr:row>
      <xdr:rowOff>3465</xdr:rowOff>
    </xdr:from>
    <xdr:ext cx="184731" cy="264560"/>
    <xdr:sp macro="" textlink="">
      <xdr:nvSpPr>
        <xdr:cNvPr id="429" name="TextBox 428"/>
        <xdr:cNvSpPr txBox="1"/>
      </xdr:nvSpPr>
      <xdr:spPr>
        <a:xfrm>
          <a:off x="6896100" y="106835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6896100" y="10847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454</xdr:row>
      <xdr:rowOff>298739</xdr:rowOff>
    </xdr:from>
    <xdr:ext cx="184731" cy="264560"/>
    <xdr:sp macro="" textlink="">
      <xdr:nvSpPr>
        <xdr:cNvPr id="431" name="TextBox 430"/>
        <xdr:cNvSpPr txBox="1"/>
      </xdr:nvSpPr>
      <xdr:spPr>
        <a:xfrm>
          <a:off x="6896100" y="1098076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460</xdr:row>
      <xdr:rowOff>1732</xdr:rowOff>
    </xdr:from>
    <xdr:ext cx="184731" cy="264560"/>
    <xdr:sp macro="" textlink="">
      <xdr:nvSpPr>
        <xdr:cNvPr id="432" name="TextBox 431"/>
        <xdr:cNvSpPr txBox="1"/>
      </xdr:nvSpPr>
      <xdr:spPr>
        <a:xfrm>
          <a:off x="6896100" y="111387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464</xdr:row>
      <xdr:rowOff>190500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6896100" y="1128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471</xdr:row>
      <xdr:rowOff>355022</xdr:rowOff>
    </xdr:from>
    <xdr:ext cx="184731" cy="264560"/>
    <xdr:sp macro="" textlink="">
      <xdr:nvSpPr>
        <xdr:cNvPr id="434" name="TextBox 433"/>
        <xdr:cNvSpPr txBox="1"/>
      </xdr:nvSpPr>
      <xdr:spPr>
        <a:xfrm>
          <a:off x="6896100" y="1150264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482</xdr:row>
      <xdr:rowOff>148070</xdr:rowOff>
    </xdr:from>
    <xdr:ext cx="184731" cy="264560"/>
    <xdr:sp macro="" textlink="">
      <xdr:nvSpPr>
        <xdr:cNvPr id="435" name="TextBox 434"/>
        <xdr:cNvSpPr txBox="1"/>
      </xdr:nvSpPr>
      <xdr:spPr>
        <a:xfrm>
          <a:off x="6896100" y="11745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492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6896100" y="1195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502</xdr:row>
      <xdr:rowOff>225136</xdr:rowOff>
    </xdr:from>
    <xdr:ext cx="184731" cy="264560"/>
    <xdr:sp macro="" textlink="">
      <xdr:nvSpPr>
        <xdr:cNvPr id="437" name="TextBox 436"/>
        <xdr:cNvSpPr txBox="1"/>
      </xdr:nvSpPr>
      <xdr:spPr>
        <a:xfrm>
          <a:off x="6896100" y="1220689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511</xdr:row>
      <xdr:rowOff>338570</xdr:rowOff>
    </xdr:from>
    <xdr:ext cx="184731" cy="264560"/>
    <xdr:sp macro="" textlink="">
      <xdr:nvSpPr>
        <xdr:cNvPr id="438" name="TextBox 437"/>
        <xdr:cNvSpPr txBox="1"/>
      </xdr:nvSpPr>
      <xdr:spPr>
        <a:xfrm>
          <a:off x="6896100" y="124163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522</xdr:row>
      <xdr:rowOff>199159</xdr:rowOff>
    </xdr:from>
    <xdr:ext cx="184731" cy="264560"/>
    <xdr:sp macro="" textlink="">
      <xdr:nvSpPr>
        <xdr:cNvPr id="439" name="TextBox 438"/>
        <xdr:cNvSpPr txBox="1"/>
      </xdr:nvSpPr>
      <xdr:spPr>
        <a:xfrm>
          <a:off x="6896100" y="1266435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532</xdr:row>
      <xdr:rowOff>1443</xdr:rowOff>
    </xdr:from>
    <xdr:ext cx="184731" cy="264560"/>
    <xdr:sp macro="" textlink="">
      <xdr:nvSpPr>
        <xdr:cNvPr id="440" name="TextBox 439"/>
        <xdr:cNvSpPr txBox="1"/>
      </xdr:nvSpPr>
      <xdr:spPr>
        <a:xfrm>
          <a:off x="6896100" y="1287413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542</xdr:row>
      <xdr:rowOff>121227</xdr:rowOff>
    </xdr:from>
    <xdr:ext cx="184731" cy="264560"/>
    <xdr:sp macro="" textlink="">
      <xdr:nvSpPr>
        <xdr:cNvPr id="441" name="TextBox 440"/>
        <xdr:cNvSpPr txBox="1"/>
      </xdr:nvSpPr>
      <xdr:spPr>
        <a:xfrm>
          <a:off x="6896100" y="131147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552</xdr:row>
      <xdr:rowOff>1</xdr:rowOff>
    </xdr:from>
    <xdr:ext cx="243417" cy="264560"/>
    <xdr:sp macro="" textlink="">
      <xdr:nvSpPr>
        <xdr:cNvPr id="442" name="TextBox 441"/>
        <xdr:cNvSpPr txBox="1"/>
      </xdr:nvSpPr>
      <xdr:spPr>
        <a:xfrm>
          <a:off x="6896100" y="133311901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562</xdr:row>
      <xdr:rowOff>34637</xdr:rowOff>
    </xdr:from>
    <xdr:ext cx="184731" cy="264560"/>
    <xdr:sp macro="" textlink="">
      <xdr:nvSpPr>
        <xdr:cNvPr id="443" name="TextBox 442"/>
        <xdr:cNvSpPr txBox="1"/>
      </xdr:nvSpPr>
      <xdr:spPr>
        <a:xfrm>
          <a:off x="6896100" y="13563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575</xdr:row>
      <xdr:rowOff>156730</xdr:rowOff>
    </xdr:from>
    <xdr:ext cx="184731" cy="264560"/>
    <xdr:sp macro="" textlink="">
      <xdr:nvSpPr>
        <xdr:cNvPr id="444" name="TextBox 443"/>
        <xdr:cNvSpPr txBox="1"/>
      </xdr:nvSpPr>
      <xdr:spPr>
        <a:xfrm>
          <a:off x="6896100" y="13861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570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6896100" y="1373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6896100" y="723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527</xdr:row>
      <xdr:rowOff>285750</xdr:rowOff>
    </xdr:from>
    <xdr:ext cx="184731" cy="264560"/>
    <xdr:sp macro="" textlink="">
      <xdr:nvSpPr>
        <xdr:cNvPr id="447" name="TextBox 446"/>
        <xdr:cNvSpPr txBox="1"/>
      </xdr:nvSpPr>
      <xdr:spPr>
        <a:xfrm>
          <a:off x="6896100" y="127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16</xdr:row>
      <xdr:rowOff>277091</xdr:rowOff>
    </xdr:from>
    <xdr:ext cx="184731" cy="264560"/>
    <xdr:sp macro="" textlink="">
      <xdr:nvSpPr>
        <xdr:cNvPr id="448" name="TextBox 447"/>
        <xdr:cNvSpPr txBox="1"/>
      </xdr:nvSpPr>
      <xdr:spPr>
        <a:xfrm>
          <a:off x="6896100" y="52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3464</xdr:rowOff>
    </xdr:from>
    <xdr:ext cx="184731" cy="264560"/>
    <xdr:sp macro="" textlink="">
      <xdr:nvSpPr>
        <xdr:cNvPr id="449" name="TextBox 448"/>
        <xdr:cNvSpPr txBox="1"/>
      </xdr:nvSpPr>
      <xdr:spPr>
        <a:xfrm>
          <a:off x="6896100" y="6670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32</xdr:row>
      <xdr:rowOff>4330</xdr:rowOff>
    </xdr:from>
    <xdr:ext cx="184731" cy="264560"/>
    <xdr:sp macro="" textlink="">
      <xdr:nvSpPr>
        <xdr:cNvPr id="450" name="TextBox 449"/>
        <xdr:cNvSpPr txBox="1"/>
      </xdr:nvSpPr>
      <xdr:spPr>
        <a:xfrm>
          <a:off x="6896100" y="8576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37</xdr:row>
      <xdr:rowOff>571500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689610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225136</xdr:rowOff>
    </xdr:from>
    <xdr:ext cx="184731" cy="264560"/>
    <xdr:sp macro="" textlink="">
      <xdr:nvSpPr>
        <xdr:cNvPr id="452" name="TextBox 451"/>
        <xdr:cNvSpPr txBox="1"/>
      </xdr:nvSpPr>
      <xdr:spPr>
        <a:xfrm>
          <a:off x="6896100" y="12760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225137</xdr:rowOff>
    </xdr:from>
    <xdr:ext cx="184731" cy="264560"/>
    <xdr:sp macro="" textlink="">
      <xdr:nvSpPr>
        <xdr:cNvPr id="453" name="TextBox 452"/>
        <xdr:cNvSpPr txBox="1"/>
      </xdr:nvSpPr>
      <xdr:spPr>
        <a:xfrm>
          <a:off x="6896100" y="150841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181841</xdr:rowOff>
    </xdr:from>
    <xdr:ext cx="184731" cy="264560"/>
    <xdr:sp macro="" textlink="">
      <xdr:nvSpPr>
        <xdr:cNvPr id="454" name="TextBox 453"/>
        <xdr:cNvSpPr txBox="1"/>
      </xdr:nvSpPr>
      <xdr:spPr>
        <a:xfrm>
          <a:off x="6896100" y="17393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347230</xdr:rowOff>
    </xdr:from>
    <xdr:ext cx="184731" cy="264560"/>
    <xdr:sp macro="" textlink="">
      <xdr:nvSpPr>
        <xdr:cNvPr id="456" name="TextBox 455"/>
        <xdr:cNvSpPr txBox="1"/>
      </xdr:nvSpPr>
      <xdr:spPr>
        <a:xfrm>
          <a:off x="6896100" y="19502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88</xdr:row>
      <xdr:rowOff>4618</xdr:rowOff>
    </xdr:from>
    <xdr:ext cx="184731" cy="264560"/>
    <xdr:sp macro="" textlink="">
      <xdr:nvSpPr>
        <xdr:cNvPr id="457" name="TextBox 456"/>
        <xdr:cNvSpPr txBox="1"/>
      </xdr:nvSpPr>
      <xdr:spPr>
        <a:xfrm>
          <a:off x="6896100" y="2159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96</xdr:row>
      <xdr:rowOff>220807</xdr:rowOff>
    </xdr:from>
    <xdr:ext cx="184731" cy="264560"/>
    <xdr:sp macro="" textlink="">
      <xdr:nvSpPr>
        <xdr:cNvPr id="458" name="TextBox 457"/>
        <xdr:cNvSpPr txBox="1"/>
      </xdr:nvSpPr>
      <xdr:spPr>
        <a:xfrm>
          <a:off x="6896100" y="23690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107</xdr:row>
      <xdr:rowOff>4329</xdr:rowOff>
    </xdr:from>
    <xdr:ext cx="184731" cy="264560"/>
    <xdr:sp macro="" textlink="">
      <xdr:nvSpPr>
        <xdr:cNvPr id="459" name="TextBox 458"/>
        <xdr:cNvSpPr txBox="1"/>
      </xdr:nvSpPr>
      <xdr:spPr>
        <a:xfrm>
          <a:off x="6896100" y="259790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115</xdr:row>
      <xdr:rowOff>294409</xdr:rowOff>
    </xdr:from>
    <xdr:ext cx="184731" cy="264560"/>
    <xdr:sp macro="" textlink="">
      <xdr:nvSpPr>
        <xdr:cNvPr id="460" name="TextBox 459"/>
        <xdr:cNvSpPr txBox="1"/>
      </xdr:nvSpPr>
      <xdr:spPr>
        <a:xfrm>
          <a:off x="6896100" y="280693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127</xdr:row>
      <xdr:rowOff>2309</xdr:rowOff>
    </xdr:from>
    <xdr:ext cx="184731" cy="264560"/>
    <xdr:sp macro="" textlink="">
      <xdr:nvSpPr>
        <xdr:cNvPr id="461" name="TextBox 460"/>
        <xdr:cNvSpPr txBox="1"/>
      </xdr:nvSpPr>
      <xdr:spPr>
        <a:xfrm>
          <a:off x="6896100" y="305489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137</xdr:row>
      <xdr:rowOff>1732</xdr:rowOff>
    </xdr:from>
    <xdr:ext cx="184731" cy="264560"/>
    <xdr:sp macro="" textlink="">
      <xdr:nvSpPr>
        <xdr:cNvPr id="462" name="TextBox 461"/>
        <xdr:cNvSpPr txBox="1"/>
      </xdr:nvSpPr>
      <xdr:spPr>
        <a:xfrm>
          <a:off x="6896100" y="32834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146</xdr:row>
      <xdr:rowOff>121228</xdr:rowOff>
    </xdr:from>
    <xdr:ext cx="184731" cy="264560"/>
    <xdr:sp macro="" textlink="">
      <xdr:nvSpPr>
        <xdr:cNvPr id="463" name="TextBox 462"/>
        <xdr:cNvSpPr txBox="1"/>
      </xdr:nvSpPr>
      <xdr:spPr>
        <a:xfrm>
          <a:off x="6896100" y="35049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166</xdr:row>
      <xdr:rowOff>198293</xdr:rowOff>
    </xdr:from>
    <xdr:ext cx="184731" cy="264560"/>
    <xdr:sp macro="" textlink="">
      <xdr:nvSpPr>
        <xdr:cNvPr id="464" name="TextBox 463"/>
        <xdr:cNvSpPr txBox="1"/>
      </xdr:nvSpPr>
      <xdr:spPr>
        <a:xfrm>
          <a:off x="6896100" y="39688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176</xdr:row>
      <xdr:rowOff>181841</xdr:rowOff>
    </xdr:from>
    <xdr:ext cx="184731" cy="264560"/>
    <xdr:sp macro="" textlink="">
      <xdr:nvSpPr>
        <xdr:cNvPr id="465" name="TextBox 464"/>
        <xdr:cNvSpPr txBox="1"/>
      </xdr:nvSpPr>
      <xdr:spPr>
        <a:xfrm>
          <a:off x="6896100" y="4196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186</xdr:row>
      <xdr:rowOff>261505</xdr:rowOff>
    </xdr:from>
    <xdr:ext cx="184731" cy="264560"/>
    <xdr:sp macro="" textlink="">
      <xdr:nvSpPr>
        <xdr:cNvPr id="466" name="TextBox 465"/>
        <xdr:cNvSpPr txBox="1"/>
      </xdr:nvSpPr>
      <xdr:spPr>
        <a:xfrm>
          <a:off x="6896100" y="44267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192</xdr:row>
      <xdr:rowOff>385</xdr:rowOff>
    </xdr:from>
    <xdr:ext cx="184731" cy="264560"/>
    <xdr:sp macro="" textlink="">
      <xdr:nvSpPr>
        <xdr:cNvPr id="467" name="TextBox 466"/>
        <xdr:cNvSpPr txBox="1"/>
      </xdr:nvSpPr>
      <xdr:spPr>
        <a:xfrm>
          <a:off x="6896100" y="4540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201</xdr:row>
      <xdr:rowOff>199159</xdr:rowOff>
    </xdr:from>
    <xdr:ext cx="184731" cy="264560"/>
    <xdr:sp macro="" textlink="">
      <xdr:nvSpPr>
        <xdr:cNvPr id="468" name="TextBox 467"/>
        <xdr:cNvSpPr txBox="1"/>
      </xdr:nvSpPr>
      <xdr:spPr>
        <a:xfrm>
          <a:off x="6896100" y="47690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212</xdr:row>
      <xdr:rowOff>8562</xdr:rowOff>
    </xdr:from>
    <xdr:ext cx="184731" cy="264560"/>
    <xdr:sp macro="" textlink="">
      <xdr:nvSpPr>
        <xdr:cNvPr id="469" name="TextBox 468"/>
        <xdr:cNvSpPr txBox="1"/>
      </xdr:nvSpPr>
      <xdr:spPr>
        <a:xfrm>
          <a:off x="6896100" y="499862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221</xdr:row>
      <xdr:rowOff>225137</xdr:rowOff>
    </xdr:from>
    <xdr:ext cx="184731" cy="264560"/>
    <xdr:sp macro="" textlink="">
      <xdr:nvSpPr>
        <xdr:cNvPr id="470" name="TextBox 469"/>
        <xdr:cNvSpPr txBox="1"/>
      </xdr:nvSpPr>
      <xdr:spPr>
        <a:xfrm>
          <a:off x="6896100" y="522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236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6896100" y="555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236</xdr:row>
      <xdr:rowOff>262371</xdr:rowOff>
    </xdr:from>
    <xdr:ext cx="184731" cy="264560"/>
    <xdr:sp macro="" textlink="">
      <xdr:nvSpPr>
        <xdr:cNvPr id="472" name="TextBox 471"/>
        <xdr:cNvSpPr txBox="1"/>
      </xdr:nvSpPr>
      <xdr:spPr>
        <a:xfrm>
          <a:off x="6896100" y="55688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241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6896100" y="566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242</xdr:row>
      <xdr:rowOff>5196</xdr:rowOff>
    </xdr:from>
    <xdr:ext cx="184731" cy="264560"/>
    <xdr:sp macro="" textlink="">
      <xdr:nvSpPr>
        <xdr:cNvPr id="474" name="TextBox 473"/>
        <xdr:cNvSpPr txBox="1"/>
      </xdr:nvSpPr>
      <xdr:spPr>
        <a:xfrm>
          <a:off x="6896100" y="5684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251</xdr:row>
      <xdr:rowOff>866</xdr:rowOff>
    </xdr:from>
    <xdr:ext cx="184731" cy="264560"/>
    <xdr:sp macro="" textlink="">
      <xdr:nvSpPr>
        <xdr:cNvPr id="475" name="TextBox 474"/>
        <xdr:cNvSpPr txBox="1"/>
      </xdr:nvSpPr>
      <xdr:spPr>
        <a:xfrm>
          <a:off x="689610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258</xdr:row>
      <xdr:rowOff>103044</xdr:rowOff>
    </xdr:from>
    <xdr:ext cx="184731" cy="264560"/>
    <xdr:sp macro="" textlink="">
      <xdr:nvSpPr>
        <xdr:cNvPr id="476" name="TextBox 475"/>
        <xdr:cNvSpPr txBox="1"/>
      </xdr:nvSpPr>
      <xdr:spPr>
        <a:xfrm>
          <a:off x="6896100" y="6055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264</xdr:row>
      <xdr:rowOff>25978</xdr:rowOff>
    </xdr:from>
    <xdr:ext cx="184731" cy="264560"/>
    <xdr:sp macro="" textlink="">
      <xdr:nvSpPr>
        <xdr:cNvPr id="477" name="TextBox 476"/>
        <xdr:cNvSpPr txBox="1"/>
      </xdr:nvSpPr>
      <xdr:spPr>
        <a:xfrm>
          <a:off x="6896100" y="62300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271</xdr:row>
      <xdr:rowOff>103909</xdr:rowOff>
    </xdr:from>
    <xdr:ext cx="184731" cy="264560"/>
    <xdr:sp macro="" textlink="">
      <xdr:nvSpPr>
        <xdr:cNvPr id="478" name="TextBox 477"/>
        <xdr:cNvSpPr txBox="1"/>
      </xdr:nvSpPr>
      <xdr:spPr>
        <a:xfrm>
          <a:off x="6896100" y="64092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280</xdr:row>
      <xdr:rowOff>295275</xdr:rowOff>
    </xdr:from>
    <xdr:ext cx="184731" cy="264560"/>
    <xdr:sp macro="" textlink="">
      <xdr:nvSpPr>
        <xdr:cNvPr id="479" name="TextBox 478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6896100" y="662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286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6896100" y="674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286</xdr:row>
      <xdr:rowOff>0</xdr:rowOff>
    </xdr:from>
    <xdr:ext cx="158750" cy="264560"/>
    <xdr:sp macro="" textlink="">
      <xdr:nvSpPr>
        <xdr:cNvPr id="483" name="TextBox 482"/>
        <xdr:cNvSpPr txBox="1"/>
      </xdr:nvSpPr>
      <xdr:spPr>
        <a:xfrm flipH="1">
          <a:off x="6896100" y="67417950"/>
          <a:ext cx="158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6896100" y="6856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294</xdr:row>
      <xdr:rowOff>3464</xdr:rowOff>
    </xdr:from>
    <xdr:ext cx="184731" cy="264560"/>
    <xdr:sp macro="" textlink="">
      <xdr:nvSpPr>
        <xdr:cNvPr id="485" name="TextBox 484"/>
        <xdr:cNvSpPr txBox="1"/>
      </xdr:nvSpPr>
      <xdr:spPr>
        <a:xfrm>
          <a:off x="6896100" y="691359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299</xdr:row>
      <xdr:rowOff>3463</xdr:rowOff>
    </xdr:from>
    <xdr:ext cx="184731" cy="264560"/>
    <xdr:sp macro="" textlink="">
      <xdr:nvSpPr>
        <xdr:cNvPr id="486" name="TextBox 485"/>
        <xdr:cNvSpPr txBox="1"/>
      </xdr:nvSpPr>
      <xdr:spPr>
        <a:xfrm>
          <a:off x="6896100" y="70278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304</xdr:row>
      <xdr:rowOff>2309</xdr:rowOff>
    </xdr:from>
    <xdr:ext cx="184731" cy="264560"/>
    <xdr:sp macro="" textlink="">
      <xdr:nvSpPr>
        <xdr:cNvPr id="487" name="TextBox 486"/>
        <xdr:cNvSpPr txBox="1"/>
      </xdr:nvSpPr>
      <xdr:spPr>
        <a:xfrm>
          <a:off x="6896100" y="717636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309</xdr:row>
      <xdr:rowOff>1732</xdr:rowOff>
    </xdr:from>
    <xdr:ext cx="184731" cy="264560"/>
    <xdr:sp macro="" textlink="">
      <xdr:nvSpPr>
        <xdr:cNvPr id="488" name="TextBox 487"/>
        <xdr:cNvSpPr txBox="1"/>
      </xdr:nvSpPr>
      <xdr:spPr>
        <a:xfrm>
          <a:off x="6896100" y="72906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315</xdr:row>
      <xdr:rowOff>346364</xdr:rowOff>
    </xdr:from>
    <xdr:ext cx="184731" cy="264560"/>
    <xdr:sp macro="" textlink="">
      <xdr:nvSpPr>
        <xdr:cNvPr id="489" name="TextBox 488"/>
        <xdr:cNvSpPr txBox="1"/>
      </xdr:nvSpPr>
      <xdr:spPr>
        <a:xfrm>
          <a:off x="6896100" y="744318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327</xdr:row>
      <xdr:rowOff>216478</xdr:rowOff>
    </xdr:from>
    <xdr:ext cx="184731" cy="264560"/>
    <xdr:sp macro="" textlink="">
      <xdr:nvSpPr>
        <xdr:cNvPr id="490" name="TextBox 489"/>
        <xdr:cNvSpPr txBox="1"/>
      </xdr:nvSpPr>
      <xdr:spPr>
        <a:xfrm>
          <a:off x="6896100" y="78483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336</xdr:row>
      <xdr:rowOff>357620</xdr:rowOff>
    </xdr:from>
    <xdr:ext cx="184731" cy="264560"/>
    <xdr:sp macro="" textlink="">
      <xdr:nvSpPr>
        <xdr:cNvPr id="491" name="TextBox 490"/>
        <xdr:cNvSpPr txBox="1"/>
      </xdr:nvSpPr>
      <xdr:spPr>
        <a:xfrm>
          <a:off x="6896100" y="80577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68961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68961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6896100" y="805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338</xdr:row>
      <xdr:rowOff>866</xdr:rowOff>
    </xdr:from>
    <xdr:ext cx="184731" cy="264560"/>
    <xdr:sp macro="" textlink="">
      <xdr:nvSpPr>
        <xdr:cNvPr id="495" name="TextBox 494"/>
        <xdr:cNvSpPr txBox="1"/>
      </xdr:nvSpPr>
      <xdr:spPr>
        <a:xfrm>
          <a:off x="689610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347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6896100" y="831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355</xdr:row>
      <xdr:rowOff>652896</xdr:rowOff>
    </xdr:from>
    <xdr:ext cx="184731" cy="264560"/>
    <xdr:sp macro="" textlink="">
      <xdr:nvSpPr>
        <xdr:cNvPr id="499" name="TextBox 498"/>
        <xdr:cNvSpPr txBox="1"/>
      </xdr:nvSpPr>
      <xdr:spPr>
        <a:xfrm>
          <a:off x="6896100" y="852825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367</xdr:row>
      <xdr:rowOff>277091</xdr:rowOff>
    </xdr:from>
    <xdr:ext cx="184731" cy="264560"/>
    <xdr:sp macro="" textlink="">
      <xdr:nvSpPr>
        <xdr:cNvPr id="500" name="TextBox 499"/>
        <xdr:cNvSpPr txBox="1"/>
      </xdr:nvSpPr>
      <xdr:spPr>
        <a:xfrm>
          <a:off x="689610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377</xdr:row>
      <xdr:rowOff>277957</xdr:rowOff>
    </xdr:from>
    <xdr:ext cx="184731" cy="264560"/>
    <xdr:sp macro="" textlink="">
      <xdr:nvSpPr>
        <xdr:cNvPr id="501" name="TextBox 500"/>
        <xdr:cNvSpPr txBox="1"/>
      </xdr:nvSpPr>
      <xdr:spPr>
        <a:xfrm>
          <a:off x="6896100" y="91146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386</xdr:row>
      <xdr:rowOff>373207</xdr:rowOff>
    </xdr:from>
    <xdr:ext cx="184731" cy="264560"/>
    <xdr:sp macro="" textlink="">
      <xdr:nvSpPr>
        <xdr:cNvPr id="502" name="TextBox 501"/>
        <xdr:cNvSpPr txBox="1"/>
      </xdr:nvSpPr>
      <xdr:spPr>
        <a:xfrm>
          <a:off x="6896100" y="93241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397</xdr:row>
      <xdr:rowOff>156729</xdr:rowOff>
    </xdr:from>
    <xdr:ext cx="184731" cy="264560"/>
    <xdr:sp macro="" textlink="">
      <xdr:nvSpPr>
        <xdr:cNvPr id="503" name="TextBox 502"/>
        <xdr:cNvSpPr txBox="1"/>
      </xdr:nvSpPr>
      <xdr:spPr>
        <a:xfrm>
          <a:off x="6896100" y="956829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412</xdr:row>
      <xdr:rowOff>256309</xdr:rowOff>
    </xdr:from>
    <xdr:ext cx="184731" cy="264560"/>
    <xdr:sp macro="" textlink="">
      <xdr:nvSpPr>
        <xdr:cNvPr id="504" name="TextBox 503"/>
        <xdr:cNvSpPr txBox="1"/>
      </xdr:nvSpPr>
      <xdr:spPr>
        <a:xfrm>
          <a:off x="6896100" y="99144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422</xdr:row>
      <xdr:rowOff>8659</xdr:rowOff>
    </xdr:from>
    <xdr:ext cx="184731" cy="264560"/>
    <xdr:sp macro="" textlink="">
      <xdr:nvSpPr>
        <xdr:cNvPr id="505" name="TextBox 504"/>
        <xdr:cNvSpPr txBox="1"/>
      </xdr:nvSpPr>
      <xdr:spPr>
        <a:xfrm>
          <a:off x="6896100" y="101411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427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6896100" y="10254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437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6896100" y="1051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442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6896100" y="10626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442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6896100" y="10626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445</xdr:row>
      <xdr:rowOff>3465</xdr:rowOff>
    </xdr:from>
    <xdr:ext cx="184731" cy="264560"/>
    <xdr:sp macro="" textlink="">
      <xdr:nvSpPr>
        <xdr:cNvPr id="510" name="TextBox 509"/>
        <xdr:cNvSpPr txBox="1"/>
      </xdr:nvSpPr>
      <xdr:spPr>
        <a:xfrm>
          <a:off x="6896100" y="106835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6896100" y="10847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454</xdr:row>
      <xdr:rowOff>298739</xdr:rowOff>
    </xdr:from>
    <xdr:ext cx="184731" cy="264560"/>
    <xdr:sp macro="" textlink="">
      <xdr:nvSpPr>
        <xdr:cNvPr id="512" name="TextBox 511"/>
        <xdr:cNvSpPr txBox="1"/>
      </xdr:nvSpPr>
      <xdr:spPr>
        <a:xfrm>
          <a:off x="6896100" y="1098076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460</xdr:row>
      <xdr:rowOff>1732</xdr:rowOff>
    </xdr:from>
    <xdr:ext cx="184731" cy="264560"/>
    <xdr:sp macro="" textlink="">
      <xdr:nvSpPr>
        <xdr:cNvPr id="513" name="TextBox 512"/>
        <xdr:cNvSpPr txBox="1"/>
      </xdr:nvSpPr>
      <xdr:spPr>
        <a:xfrm>
          <a:off x="6896100" y="1113870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464</xdr:row>
      <xdr:rowOff>190500</xdr:rowOff>
    </xdr:from>
    <xdr:ext cx="184731" cy="264560"/>
    <xdr:sp macro="" textlink="">
      <xdr:nvSpPr>
        <xdr:cNvPr id="514" name="TextBox 513"/>
        <xdr:cNvSpPr txBox="1"/>
      </xdr:nvSpPr>
      <xdr:spPr>
        <a:xfrm>
          <a:off x="6896100" y="1128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471</xdr:row>
      <xdr:rowOff>355022</xdr:rowOff>
    </xdr:from>
    <xdr:ext cx="184731" cy="264560"/>
    <xdr:sp macro="" textlink="">
      <xdr:nvSpPr>
        <xdr:cNvPr id="515" name="TextBox 514"/>
        <xdr:cNvSpPr txBox="1"/>
      </xdr:nvSpPr>
      <xdr:spPr>
        <a:xfrm>
          <a:off x="6896100" y="1150264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482</xdr:row>
      <xdr:rowOff>148070</xdr:rowOff>
    </xdr:from>
    <xdr:ext cx="184731" cy="264560"/>
    <xdr:sp macro="" textlink="">
      <xdr:nvSpPr>
        <xdr:cNvPr id="516" name="TextBox 515"/>
        <xdr:cNvSpPr txBox="1"/>
      </xdr:nvSpPr>
      <xdr:spPr>
        <a:xfrm>
          <a:off x="6896100" y="11745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492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6896100" y="1195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502</xdr:row>
      <xdr:rowOff>225136</xdr:rowOff>
    </xdr:from>
    <xdr:ext cx="184731" cy="264560"/>
    <xdr:sp macro="" textlink="">
      <xdr:nvSpPr>
        <xdr:cNvPr id="518" name="TextBox 517"/>
        <xdr:cNvSpPr txBox="1"/>
      </xdr:nvSpPr>
      <xdr:spPr>
        <a:xfrm>
          <a:off x="6896100" y="1220689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511</xdr:row>
      <xdr:rowOff>338570</xdr:rowOff>
    </xdr:from>
    <xdr:ext cx="184731" cy="264560"/>
    <xdr:sp macro="" textlink="">
      <xdr:nvSpPr>
        <xdr:cNvPr id="519" name="TextBox 518"/>
        <xdr:cNvSpPr txBox="1"/>
      </xdr:nvSpPr>
      <xdr:spPr>
        <a:xfrm>
          <a:off x="6896100" y="124163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522</xdr:row>
      <xdr:rowOff>199159</xdr:rowOff>
    </xdr:from>
    <xdr:ext cx="184731" cy="264560"/>
    <xdr:sp macro="" textlink="">
      <xdr:nvSpPr>
        <xdr:cNvPr id="520" name="TextBox 519"/>
        <xdr:cNvSpPr txBox="1"/>
      </xdr:nvSpPr>
      <xdr:spPr>
        <a:xfrm>
          <a:off x="6896100" y="1266435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532</xdr:row>
      <xdr:rowOff>1443</xdr:rowOff>
    </xdr:from>
    <xdr:ext cx="184731" cy="264560"/>
    <xdr:sp macro="" textlink="">
      <xdr:nvSpPr>
        <xdr:cNvPr id="521" name="TextBox 520"/>
        <xdr:cNvSpPr txBox="1"/>
      </xdr:nvSpPr>
      <xdr:spPr>
        <a:xfrm>
          <a:off x="6896100" y="1287413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542</xdr:row>
      <xdr:rowOff>121227</xdr:rowOff>
    </xdr:from>
    <xdr:ext cx="184731" cy="264560"/>
    <xdr:sp macro="" textlink="">
      <xdr:nvSpPr>
        <xdr:cNvPr id="522" name="TextBox 521"/>
        <xdr:cNvSpPr txBox="1"/>
      </xdr:nvSpPr>
      <xdr:spPr>
        <a:xfrm>
          <a:off x="6896100" y="131147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552</xdr:row>
      <xdr:rowOff>1</xdr:rowOff>
    </xdr:from>
    <xdr:ext cx="243417" cy="264560"/>
    <xdr:sp macro="" textlink="">
      <xdr:nvSpPr>
        <xdr:cNvPr id="523" name="TextBox 522"/>
        <xdr:cNvSpPr txBox="1"/>
      </xdr:nvSpPr>
      <xdr:spPr>
        <a:xfrm>
          <a:off x="6896100" y="133311901"/>
          <a:ext cx="2434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562</xdr:row>
      <xdr:rowOff>34637</xdr:rowOff>
    </xdr:from>
    <xdr:ext cx="184731" cy="264560"/>
    <xdr:sp macro="" textlink="">
      <xdr:nvSpPr>
        <xdr:cNvPr id="524" name="TextBox 523"/>
        <xdr:cNvSpPr txBox="1"/>
      </xdr:nvSpPr>
      <xdr:spPr>
        <a:xfrm>
          <a:off x="6896100" y="13563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575</xdr:row>
      <xdr:rowOff>156730</xdr:rowOff>
    </xdr:from>
    <xdr:ext cx="184731" cy="264560"/>
    <xdr:sp macro="" textlink="">
      <xdr:nvSpPr>
        <xdr:cNvPr id="525" name="TextBox 524"/>
        <xdr:cNvSpPr txBox="1"/>
      </xdr:nvSpPr>
      <xdr:spPr>
        <a:xfrm>
          <a:off x="6896100" y="138612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570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6896100" y="1373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6896100" y="723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151</xdr:row>
      <xdr:rowOff>121228</xdr:rowOff>
    </xdr:from>
    <xdr:ext cx="184731" cy="264560"/>
    <xdr:sp macro="" textlink="">
      <xdr:nvSpPr>
        <xdr:cNvPr id="528" name="TextBox 527"/>
        <xdr:cNvSpPr txBox="1"/>
      </xdr:nvSpPr>
      <xdr:spPr>
        <a:xfrm>
          <a:off x="6896100" y="36192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151</xdr:row>
      <xdr:rowOff>121228</xdr:rowOff>
    </xdr:from>
    <xdr:ext cx="184731" cy="264560"/>
    <xdr:sp macro="" textlink="">
      <xdr:nvSpPr>
        <xdr:cNvPr id="529" name="TextBox 528"/>
        <xdr:cNvSpPr txBox="1"/>
      </xdr:nvSpPr>
      <xdr:spPr>
        <a:xfrm>
          <a:off x="6896100" y="36192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151</xdr:row>
      <xdr:rowOff>121228</xdr:rowOff>
    </xdr:from>
    <xdr:ext cx="184731" cy="264560"/>
    <xdr:sp macro="" textlink="">
      <xdr:nvSpPr>
        <xdr:cNvPr id="530" name="TextBox 529"/>
        <xdr:cNvSpPr txBox="1"/>
      </xdr:nvSpPr>
      <xdr:spPr>
        <a:xfrm>
          <a:off x="6896100" y="36192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5196</xdr:rowOff>
    </xdr:from>
    <xdr:ext cx="184731" cy="264560"/>
    <xdr:sp macro="" textlink="">
      <xdr:nvSpPr>
        <xdr:cNvPr id="531" name="TextBox 530"/>
        <xdr:cNvSpPr txBox="1"/>
      </xdr:nvSpPr>
      <xdr:spPr>
        <a:xfrm>
          <a:off x="689610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5196</xdr:rowOff>
    </xdr:from>
    <xdr:ext cx="184731" cy="264560"/>
    <xdr:sp macro="" textlink="">
      <xdr:nvSpPr>
        <xdr:cNvPr id="532" name="TextBox 531"/>
        <xdr:cNvSpPr txBox="1"/>
      </xdr:nvSpPr>
      <xdr:spPr>
        <a:xfrm>
          <a:off x="689610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29</xdr:row>
      <xdr:rowOff>5196</xdr:rowOff>
    </xdr:from>
    <xdr:ext cx="184731" cy="264560"/>
    <xdr:sp macro="" textlink="">
      <xdr:nvSpPr>
        <xdr:cNvPr id="533" name="TextBox 532"/>
        <xdr:cNvSpPr txBox="1"/>
      </xdr:nvSpPr>
      <xdr:spPr>
        <a:xfrm>
          <a:off x="689610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5196</xdr:rowOff>
    </xdr:from>
    <xdr:ext cx="184731" cy="264560"/>
    <xdr:sp macro="" textlink="">
      <xdr:nvSpPr>
        <xdr:cNvPr id="534" name="TextBox 533"/>
        <xdr:cNvSpPr txBox="1"/>
      </xdr:nvSpPr>
      <xdr:spPr>
        <a:xfrm>
          <a:off x="80200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5196</xdr:rowOff>
    </xdr:from>
    <xdr:ext cx="184731" cy="264560"/>
    <xdr:sp macro="" textlink="">
      <xdr:nvSpPr>
        <xdr:cNvPr id="535" name="TextBox 534"/>
        <xdr:cNvSpPr txBox="1"/>
      </xdr:nvSpPr>
      <xdr:spPr>
        <a:xfrm>
          <a:off x="80200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5196</xdr:rowOff>
    </xdr:from>
    <xdr:ext cx="184731" cy="264560"/>
    <xdr:sp macro="" textlink="">
      <xdr:nvSpPr>
        <xdr:cNvPr id="536" name="TextBox 535"/>
        <xdr:cNvSpPr txBox="1"/>
      </xdr:nvSpPr>
      <xdr:spPr>
        <a:xfrm>
          <a:off x="80200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29</xdr:row>
      <xdr:rowOff>5196</xdr:rowOff>
    </xdr:from>
    <xdr:ext cx="184731" cy="264560"/>
    <xdr:sp macro="" textlink="">
      <xdr:nvSpPr>
        <xdr:cNvPr id="537" name="TextBox 536"/>
        <xdr:cNvSpPr txBox="1"/>
      </xdr:nvSpPr>
      <xdr:spPr>
        <a:xfrm>
          <a:off x="90487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29</xdr:row>
      <xdr:rowOff>5196</xdr:rowOff>
    </xdr:from>
    <xdr:ext cx="184731" cy="264560"/>
    <xdr:sp macro="" textlink="">
      <xdr:nvSpPr>
        <xdr:cNvPr id="538" name="TextBox 537"/>
        <xdr:cNvSpPr txBox="1"/>
      </xdr:nvSpPr>
      <xdr:spPr>
        <a:xfrm>
          <a:off x="90487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29</xdr:row>
      <xdr:rowOff>5196</xdr:rowOff>
    </xdr:from>
    <xdr:ext cx="184731" cy="264560"/>
    <xdr:sp macro="" textlink="">
      <xdr:nvSpPr>
        <xdr:cNvPr id="539" name="TextBox 538"/>
        <xdr:cNvSpPr txBox="1"/>
      </xdr:nvSpPr>
      <xdr:spPr>
        <a:xfrm>
          <a:off x="90487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29</xdr:row>
      <xdr:rowOff>5196</xdr:rowOff>
    </xdr:from>
    <xdr:ext cx="184731" cy="264560"/>
    <xdr:sp macro="" textlink="">
      <xdr:nvSpPr>
        <xdr:cNvPr id="540" name="TextBox 539"/>
        <xdr:cNvSpPr txBox="1"/>
      </xdr:nvSpPr>
      <xdr:spPr>
        <a:xfrm>
          <a:off x="10144125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29</xdr:row>
      <xdr:rowOff>5196</xdr:rowOff>
    </xdr:from>
    <xdr:ext cx="184731" cy="264560"/>
    <xdr:sp macro="" textlink="">
      <xdr:nvSpPr>
        <xdr:cNvPr id="541" name="TextBox 540"/>
        <xdr:cNvSpPr txBox="1"/>
      </xdr:nvSpPr>
      <xdr:spPr>
        <a:xfrm>
          <a:off x="10144125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29</xdr:row>
      <xdr:rowOff>5196</xdr:rowOff>
    </xdr:from>
    <xdr:ext cx="184731" cy="264560"/>
    <xdr:sp macro="" textlink="">
      <xdr:nvSpPr>
        <xdr:cNvPr id="542" name="TextBox 541"/>
        <xdr:cNvSpPr txBox="1"/>
      </xdr:nvSpPr>
      <xdr:spPr>
        <a:xfrm>
          <a:off x="10144125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5196</xdr:rowOff>
    </xdr:from>
    <xdr:ext cx="184731" cy="264560"/>
    <xdr:sp macro="" textlink="">
      <xdr:nvSpPr>
        <xdr:cNvPr id="543" name="TextBox 542"/>
        <xdr:cNvSpPr txBox="1"/>
      </xdr:nvSpPr>
      <xdr:spPr>
        <a:xfrm>
          <a:off x="115252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5196</xdr:rowOff>
    </xdr:from>
    <xdr:ext cx="184731" cy="264560"/>
    <xdr:sp macro="" textlink="">
      <xdr:nvSpPr>
        <xdr:cNvPr id="544" name="TextBox 543"/>
        <xdr:cNvSpPr txBox="1"/>
      </xdr:nvSpPr>
      <xdr:spPr>
        <a:xfrm>
          <a:off x="115252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5196</xdr:rowOff>
    </xdr:from>
    <xdr:ext cx="184731" cy="264560"/>
    <xdr:sp macro="" textlink="">
      <xdr:nvSpPr>
        <xdr:cNvPr id="545" name="TextBox 544"/>
        <xdr:cNvSpPr txBox="1"/>
      </xdr:nvSpPr>
      <xdr:spPr>
        <a:xfrm>
          <a:off x="11525250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29</xdr:row>
      <xdr:rowOff>5196</xdr:rowOff>
    </xdr:from>
    <xdr:ext cx="184731" cy="264560"/>
    <xdr:sp macro="" textlink="">
      <xdr:nvSpPr>
        <xdr:cNvPr id="546" name="TextBox 545"/>
        <xdr:cNvSpPr txBox="1"/>
      </xdr:nvSpPr>
      <xdr:spPr>
        <a:xfrm>
          <a:off x="12239625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29</xdr:row>
      <xdr:rowOff>5196</xdr:rowOff>
    </xdr:from>
    <xdr:ext cx="184731" cy="264560"/>
    <xdr:sp macro="" textlink="">
      <xdr:nvSpPr>
        <xdr:cNvPr id="547" name="TextBox 546"/>
        <xdr:cNvSpPr txBox="1"/>
      </xdr:nvSpPr>
      <xdr:spPr>
        <a:xfrm>
          <a:off x="12239625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29</xdr:row>
      <xdr:rowOff>5196</xdr:rowOff>
    </xdr:from>
    <xdr:ext cx="184731" cy="264560"/>
    <xdr:sp macro="" textlink="">
      <xdr:nvSpPr>
        <xdr:cNvPr id="548" name="TextBox 547"/>
        <xdr:cNvSpPr txBox="1"/>
      </xdr:nvSpPr>
      <xdr:spPr>
        <a:xfrm>
          <a:off x="12239625" y="800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689610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80200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90487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01441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1525250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223962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68961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80200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90487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01441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152525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22396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68961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8020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90487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01441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15252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223962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68961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80200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0487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01441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152525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2239625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689610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80200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0487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01441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152525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223962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689610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80200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0487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01441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181841</xdr:rowOff>
    </xdr:from>
    <xdr:ext cx="184731" cy="264560"/>
    <xdr:sp macro="" textlink="">
      <xdr:nvSpPr>
        <xdr:cNvPr id="981" name="TextBox 980"/>
        <xdr:cNvSpPr txBox="1"/>
      </xdr:nvSpPr>
      <xdr:spPr>
        <a:xfrm>
          <a:off x="6896100" y="18536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181841</xdr:rowOff>
    </xdr:from>
    <xdr:ext cx="184731" cy="264560"/>
    <xdr:sp macro="" textlink="">
      <xdr:nvSpPr>
        <xdr:cNvPr id="982" name="TextBox 981"/>
        <xdr:cNvSpPr txBox="1"/>
      </xdr:nvSpPr>
      <xdr:spPr>
        <a:xfrm>
          <a:off x="6896100" y="18536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181841</xdr:rowOff>
    </xdr:from>
    <xdr:ext cx="184731" cy="264560"/>
    <xdr:sp macro="" textlink="">
      <xdr:nvSpPr>
        <xdr:cNvPr id="983" name="TextBox 982"/>
        <xdr:cNvSpPr txBox="1"/>
      </xdr:nvSpPr>
      <xdr:spPr>
        <a:xfrm>
          <a:off x="6896100" y="18536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689610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80200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048750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0144125" y="1835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68961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80200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0487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101441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689610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80200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048750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1014412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689610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80200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048750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0144125" y="1664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689610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80200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80200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80200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80200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80200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80200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80200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966108</xdr:colOff>
      <xdr:row>55</xdr:row>
      <xdr:rowOff>40822</xdr:rowOff>
    </xdr:from>
    <xdr:ext cx="163286" cy="264560"/>
    <xdr:sp macro="" textlink="">
      <xdr:nvSpPr>
        <xdr:cNvPr id="1144" name="TextBox 1143"/>
        <xdr:cNvSpPr txBox="1"/>
      </xdr:nvSpPr>
      <xdr:spPr>
        <a:xfrm flipH="1" flipV="1">
          <a:off x="7862208" y="13947322"/>
          <a:ext cx="1632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9048750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0144125" y="170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68961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80200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90487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101441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115252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122396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89610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80200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90487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101441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11525250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1223962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89610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80200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90487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101441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1152525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12239625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225137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6896100" y="16255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225137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6896100" y="16255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225137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6896100" y="162557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689610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80200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0487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101441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11525250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12239625" y="1606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11525250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122396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181841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896100" y="1872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181841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896100" y="1872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181841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896100" y="1872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89610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80200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048750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10144125" y="1854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181841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896100" y="1891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181841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896100" y="1891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181841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896100" y="1891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689610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76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80200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048750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76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10144125" y="1873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181841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896100" y="1910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181841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896100" y="1910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181841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896100" y="1910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89610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80200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048750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10144125" y="1892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181841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896100" y="19489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181841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896100" y="19489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181841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6896100" y="19489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89610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80200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0487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10144125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79</xdr:row>
      <xdr:rowOff>347230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896100" y="1969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79</xdr:row>
      <xdr:rowOff>347230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896100" y="1969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79</xdr:row>
      <xdr:rowOff>347230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896100" y="1969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79</xdr:row>
      <xdr:rowOff>181841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896100" y="19679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79</xdr:row>
      <xdr:rowOff>181841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896100" y="19679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79</xdr:row>
      <xdr:rowOff>181841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896100" y="19679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80</xdr:row>
      <xdr:rowOff>347230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896100" y="1988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80</xdr:row>
      <xdr:rowOff>347230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896100" y="1988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80</xdr:row>
      <xdr:rowOff>347230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896100" y="1988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80</xdr:row>
      <xdr:rowOff>181841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896100" y="1987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80</xdr:row>
      <xdr:rowOff>181841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896100" y="1987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80</xdr:row>
      <xdr:rowOff>181841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896100" y="1987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181841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896100" y="2006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181841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896100" y="2006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181841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896100" y="2006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347230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896100" y="200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347230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896100" y="200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347230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896100" y="200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181841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896100" y="2006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181841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6896100" y="2006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181841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6896100" y="2006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181841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6896100" y="2025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181841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6896100" y="2025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181841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6896100" y="2025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347230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6896100" y="2041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347230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6896100" y="2041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347230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6896100" y="20416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181841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6896100" y="2025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181841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6896100" y="2025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82</xdr:row>
      <xdr:rowOff>181841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6896100" y="2025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83</xdr:row>
      <xdr:rowOff>181841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6896100" y="2063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83</xdr:row>
      <xdr:rowOff>181841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6896100" y="2063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83</xdr:row>
      <xdr:rowOff>181841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6896100" y="2063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15</xdr:row>
      <xdr:rowOff>277091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689610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15</xdr:row>
      <xdr:rowOff>277091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689610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15</xdr:row>
      <xdr:rowOff>277091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689610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277091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80200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277091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80200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277091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80200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15</xdr:row>
      <xdr:rowOff>277091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0487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15</xdr:row>
      <xdr:rowOff>277091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90487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15</xdr:row>
      <xdr:rowOff>277091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0487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15</xdr:row>
      <xdr:rowOff>277091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10144125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15</xdr:row>
      <xdr:rowOff>277091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10144125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</xdr:row>
      <xdr:rowOff>277091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115252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</xdr:row>
      <xdr:rowOff>277091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115252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</xdr:row>
      <xdr:rowOff>277091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11525250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</xdr:row>
      <xdr:rowOff>277091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12239625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</xdr:row>
      <xdr:rowOff>277091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12239625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15</xdr:row>
      <xdr:rowOff>277091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12239625" y="49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3464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689610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3464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689610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3464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689610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689610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3464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80200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3464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80200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3464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80200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80200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22</xdr:row>
      <xdr:rowOff>3464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0487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22</xdr:row>
      <xdr:rowOff>3464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0487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22</xdr:row>
      <xdr:rowOff>3464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90487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90487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3464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10144125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3464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10144125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3464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10144125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101441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3464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115252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3464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115252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3464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11525250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11525250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</xdr:row>
      <xdr:rowOff>3464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12239625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</xdr:row>
      <xdr:rowOff>3464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12239625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22</xdr:row>
      <xdr:rowOff>3464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12239625" y="628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12239625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338570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689610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338570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689610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338570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689610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81</xdr:row>
      <xdr:rowOff>338570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80200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81</xdr:row>
      <xdr:rowOff>338570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80200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81</xdr:row>
      <xdr:rowOff>338570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80200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81</xdr:row>
      <xdr:rowOff>338570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0487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81</xdr:row>
      <xdr:rowOff>338570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0487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81</xdr:row>
      <xdr:rowOff>338570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90487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81</xdr:row>
      <xdr:rowOff>338570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10144125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81</xdr:row>
      <xdr:rowOff>338570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10144125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81</xdr:row>
      <xdr:rowOff>338570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10144125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338570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115252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338570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115252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338570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11525250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81</xdr:row>
      <xdr:rowOff>338570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12239625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81</xdr:row>
      <xdr:rowOff>338570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12239625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81</xdr:row>
      <xdr:rowOff>338570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12239625" y="20064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155</xdr:row>
      <xdr:rowOff>156730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5715000" y="37180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155</xdr:row>
      <xdr:rowOff>156730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5715000" y="37180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155</xdr:row>
      <xdr:rowOff>156730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5715000" y="37180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</xdr:row>
      <xdr:rowOff>277091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11525250" y="52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</xdr:row>
      <xdr:rowOff>277091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11525250" y="52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</xdr:row>
      <xdr:rowOff>277091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11525250" y="52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</xdr:row>
      <xdr:rowOff>277091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11525250" y="552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</xdr:row>
      <xdr:rowOff>277091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11525250" y="552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</xdr:row>
      <xdr:rowOff>277091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11525250" y="552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</xdr:row>
      <xdr:rowOff>277091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11525250" y="571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</xdr:row>
      <xdr:rowOff>277091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11525250" y="571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</xdr:row>
      <xdr:rowOff>277091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11525250" y="571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</xdr:row>
      <xdr:rowOff>277091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11525250" y="571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</xdr:row>
      <xdr:rowOff>277091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11525250" y="571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</xdr:row>
      <xdr:rowOff>277091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11525250" y="571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</xdr:row>
      <xdr:rowOff>277091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11525250" y="590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</xdr:row>
      <xdr:rowOff>277091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11525250" y="590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</xdr:row>
      <xdr:rowOff>277091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11525250" y="590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</xdr:row>
      <xdr:rowOff>277091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11525250" y="590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</xdr:row>
      <xdr:rowOff>277091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11525250" y="590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</xdr:row>
      <xdr:rowOff>277091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11525250" y="590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</xdr:row>
      <xdr:rowOff>277091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11525250" y="609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</xdr:row>
      <xdr:rowOff>277091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11525250" y="609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</xdr:row>
      <xdr:rowOff>277091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11525250" y="609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</xdr:row>
      <xdr:rowOff>277091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1525250" y="609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</xdr:row>
      <xdr:rowOff>277091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1525250" y="609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</xdr:row>
      <xdr:rowOff>277091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1525250" y="609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</xdr:row>
      <xdr:rowOff>277091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11525250" y="628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</xdr:row>
      <xdr:rowOff>277091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11525250" y="628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</xdr:row>
      <xdr:rowOff>277091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11525250" y="628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</xdr:row>
      <xdr:rowOff>277091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11525250" y="628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</xdr:row>
      <xdr:rowOff>277091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11525250" y="628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</xdr:row>
      <xdr:rowOff>277091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11525250" y="628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277091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11525250" y="656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277091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11525250" y="656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277091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1525250" y="656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277091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1525250" y="656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277091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1525250" y="656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</xdr:row>
      <xdr:rowOff>277091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1525250" y="656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277091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1525250" y="685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277091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11525250" y="685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277091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1525250" y="685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277091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1525250" y="685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277091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1525250" y="685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</xdr:row>
      <xdr:rowOff>277091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1525250" y="685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</xdr:row>
      <xdr:rowOff>277091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11525250" y="704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</xdr:row>
      <xdr:rowOff>277091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11525250" y="704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</xdr:row>
      <xdr:rowOff>277091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1525250" y="704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</xdr:row>
      <xdr:rowOff>277091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1525250" y="704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</xdr:row>
      <xdr:rowOff>277091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1525250" y="704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</xdr:row>
      <xdr:rowOff>277091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1525250" y="704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</xdr:row>
      <xdr:rowOff>277091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1525250" y="723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</xdr:row>
      <xdr:rowOff>277091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1525250" y="723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</xdr:row>
      <xdr:rowOff>277091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1525250" y="723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</xdr:row>
      <xdr:rowOff>277091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1525250" y="723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</xdr:row>
      <xdr:rowOff>277091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1525250" y="723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</xdr:row>
      <xdr:rowOff>277091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1525250" y="723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277091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1525250" y="743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277091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1525250" y="743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277091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1525250" y="743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277091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1525250" y="743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277091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1525250" y="743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</xdr:row>
      <xdr:rowOff>277091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1525250" y="743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277091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1525250" y="770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277091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1525250" y="770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277091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1525250" y="770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277091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1525250" y="770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277091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1525250" y="770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</xdr:row>
      <xdr:rowOff>277091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1525250" y="770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</xdr:row>
      <xdr:rowOff>277091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1525250" y="800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</xdr:row>
      <xdr:rowOff>277091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1525250" y="800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</xdr:row>
      <xdr:rowOff>277091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1525250" y="800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</xdr:row>
      <xdr:rowOff>277091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1525250" y="800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</xdr:row>
      <xdr:rowOff>277091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1525250" y="800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</xdr:row>
      <xdr:rowOff>277091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1525250" y="800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277091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1525250" y="819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277091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1525250" y="819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277091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1525250" y="819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277091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1525250" y="819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277091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1525250" y="819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</xdr:row>
      <xdr:rowOff>277091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1525250" y="819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</xdr:row>
      <xdr:rowOff>277091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1525250" y="838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</xdr:row>
      <xdr:rowOff>277091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1525250" y="838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</xdr:row>
      <xdr:rowOff>277091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1525250" y="838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</xdr:row>
      <xdr:rowOff>277091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1525250" y="838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</xdr:row>
      <xdr:rowOff>277091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1525250" y="838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</xdr:row>
      <xdr:rowOff>277091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1525250" y="838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</xdr:row>
      <xdr:rowOff>277091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1525250" y="857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</xdr:row>
      <xdr:rowOff>277091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1525250" y="857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</xdr:row>
      <xdr:rowOff>277091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1525250" y="857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</xdr:row>
      <xdr:rowOff>277091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1525250" y="857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</xdr:row>
      <xdr:rowOff>277091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1525250" y="857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</xdr:row>
      <xdr:rowOff>277091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1525250" y="857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</xdr:row>
      <xdr:rowOff>277091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1525250" y="884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</xdr:row>
      <xdr:rowOff>277091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1525250" y="884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</xdr:row>
      <xdr:rowOff>277091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1525250" y="884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</xdr:row>
      <xdr:rowOff>277091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1525250" y="884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</xdr:row>
      <xdr:rowOff>277091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1525250" y="884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</xdr:row>
      <xdr:rowOff>277091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1525250" y="884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1525250" y="914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1525250" y="914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1525250" y="914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11525250" y="914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11525250" y="914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1525250" y="914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1525250" y="933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1525250" y="933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1525250" y="933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1525250" y="933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1525250" y="933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1525250" y="933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1525250" y="952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1525250" y="952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1525250" y="952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1525250" y="952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1525250" y="952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11525250" y="9525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11525250" y="971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1525250" y="971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1525250" y="971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11525250" y="971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11525250" y="971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11525250" y="9716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11525250" y="999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11525250" y="999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11525250" y="999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11525250" y="999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11525250" y="999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11525250" y="999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11525250" y="1028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11525250" y="1028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11525250" y="1028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11525250" y="1028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11525250" y="1028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11525250" y="1028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11525250" y="1047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11525250" y="1047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11525250" y="1047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11525250" y="1047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11525250" y="1047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11525250" y="1047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11525250" y="1066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11525250" y="1066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11525250" y="1066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11525250" y="1066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11525250" y="1066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11525250" y="10668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11525250" y="1085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11525250" y="1085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11525250" y="1085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11525250" y="1085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11525250" y="1085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11525250" y="1085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</xdr:row>
      <xdr:rowOff>277091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11525250" y="1113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</xdr:row>
      <xdr:rowOff>277091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11525250" y="1113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</xdr:row>
      <xdr:rowOff>277091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11525250" y="1113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</xdr:row>
      <xdr:rowOff>277091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11525250" y="1113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</xdr:row>
      <xdr:rowOff>277091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11525250" y="1113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</xdr:row>
      <xdr:rowOff>277091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11525250" y="1113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</xdr:row>
      <xdr:rowOff>277091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11525250" y="1143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</xdr:row>
      <xdr:rowOff>277091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11525250" y="1143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</xdr:row>
      <xdr:rowOff>277091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11525250" y="1143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</xdr:row>
      <xdr:rowOff>277091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11525250" y="1143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</xdr:row>
      <xdr:rowOff>277091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11525250" y="1143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</xdr:row>
      <xdr:rowOff>277091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11525250" y="1143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277091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11525250" y="11621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277091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11525250" y="11621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277091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11525250" y="11621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277091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11525250" y="11621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277091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11525250" y="11621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</xdr:row>
      <xdr:rowOff>277091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11525250" y="11621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277091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11525250" y="1181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277091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11525250" y="1181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277091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11525250" y="1181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277091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11525250" y="1181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277091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11525250" y="1181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</xdr:row>
      <xdr:rowOff>277091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11525250" y="11811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277091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11525250" y="1200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277091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11525250" y="1200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277091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11525250" y="1200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277091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11525250" y="1200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277091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11525250" y="1200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</xdr:row>
      <xdr:rowOff>277091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11525250" y="1200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277091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11525250" y="1227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277091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11525250" y="1227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277091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11525250" y="1227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277091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11525250" y="1227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277091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11525250" y="1227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</xdr:row>
      <xdr:rowOff>277091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11525250" y="1227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277091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11525250" y="1257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277091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11525250" y="1257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277091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11525250" y="1257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277091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11525250" y="1257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277091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11525250" y="1257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</xdr:row>
      <xdr:rowOff>277091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11525250" y="1257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277091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11525250" y="12764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277091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11525250" y="12764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277091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11525250" y="12764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277091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11525250" y="12764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277091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11525250" y="12764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</xdr:row>
      <xdr:rowOff>277091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11525250" y="12764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</xdr:row>
      <xdr:rowOff>277091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11525250" y="1295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</xdr:row>
      <xdr:rowOff>277091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11525250" y="1295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</xdr:row>
      <xdr:rowOff>277091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11525250" y="1295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</xdr:row>
      <xdr:rowOff>277091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11525250" y="1295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</xdr:row>
      <xdr:rowOff>277091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11525250" y="1295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</xdr:row>
      <xdr:rowOff>277091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11525250" y="12954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11525250" y="1314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11525250" y="1314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11525250" y="1314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11525250" y="1314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11525250" y="1314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11525250" y="13145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11525250" y="1342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11525250" y="1342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11525250" y="1342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11525250" y="1342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11525250" y="1342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11525250" y="1342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11525250" y="1371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11525250" y="1371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11525250" y="1371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11525250" y="1371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11525250" y="1371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11525250" y="1371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11525250" y="1390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11525250" y="1390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11525250" y="1390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11525250" y="1390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11525250" y="1390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11525250" y="1390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11525250" y="1409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11525250" y="1409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11525250" y="1409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11525250" y="1409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11525250" y="1409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11525250" y="1409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11525250" y="1428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11525250" y="1428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11525250" y="1428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11525250" y="1428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11525250" y="1428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11525250" y="14288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11525250" y="1456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11525250" y="1456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11525250" y="1456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11525250" y="1456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11525250" y="1456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11525250" y="1456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11525250" y="1485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11525250" y="1485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11525250" y="1485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11525250" y="1485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11525250" y="1485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11525250" y="1485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11525250" y="151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11525250" y="151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11525250" y="151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11525250" y="151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11525250" y="151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11525250" y="151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60</xdr:row>
      <xdr:rowOff>277091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11525250" y="153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60</xdr:row>
      <xdr:rowOff>277091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11525250" y="153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60</xdr:row>
      <xdr:rowOff>277091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11525250" y="153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60</xdr:row>
      <xdr:rowOff>277091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11525250" y="153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60</xdr:row>
      <xdr:rowOff>277091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11525250" y="153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60</xdr:row>
      <xdr:rowOff>277091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11525250" y="153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61</xdr:row>
      <xdr:rowOff>277091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11525250" y="154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61</xdr:row>
      <xdr:rowOff>277091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11525250" y="154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61</xdr:row>
      <xdr:rowOff>277091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11525250" y="154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61</xdr:row>
      <xdr:rowOff>277091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11525250" y="154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61</xdr:row>
      <xdr:rowOff>277091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11525250" y="154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61</xdr:row>
      <xdr:rowOff>277091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11525250" y="154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62</xdr:row>
      <xdr:rowOff>277091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11525250" y="157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62</xdr:row>
      <xdr:rowOff>277091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11525250" y="157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62</xdr:row>
      <xdr:rowOff>277091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11525250" y="157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62</xdr:row>
      <xdr:rowOff>277091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11525250" y="157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62</xdr:row>
      <xdr:rowOff>277091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11525250" y="157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62</xdr:row>
      <xdr:rowOff>277091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11525250" y="157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63</xdr:row>
      <xdr:rowOff>277091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11525250" y="1606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63</xdr:row>
      <xdr:rowOff>277091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11525250" y="1606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63</xdr:row>
      <xdr:rowOff>277091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11525250" y="1606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63</xdr:row>
      <xdr:rowOff>277091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11525250" y="1606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63</xdr:row>
      <xdr:rowOff>277091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11525250" y="1606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63</xdr:row>
      <xdr:rowOff>277091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11525250" y="1606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277091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11525250" y="162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277091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11525250" y="162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277091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11525250" y="162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277091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11525250" y="162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277091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11525250" y="162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64</xdr:row>
      <xdr:rowOff>277091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11525250" y="162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65</xdr:row>
      <xdr:rowOff>277091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11525250" y="164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65</xdr:row>
      <xdr:rowOff>277091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11525250" y="164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65</xdr:row>
      <xdr:rowOff>277091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11525250" y="164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65</xdr:row>
      <xdr:rowOff>277091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11525250" y="164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65</xdr:row>
      <xdr:rowOff>277091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11525250" y="164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65</xdr:row>
      <xdr:rowOff>277091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11525250" y="164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66</xdr:row>
      <xdr:rowOff>277091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11525250" y="166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66</xdr:row>
      <xdr:rowOff>277091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11525250" y="166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66</xdr:row>
      <xdr:rowOff>277091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11525250" y="166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66</xdr:row>
      <xdr:rowOff>277091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11525250" y="166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66</xdr:row>
      <xdr:rowOff>277091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11525250" y="166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66</xdr:row>
      <xdr:rowOff>277091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11525250" y="166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67</xdr:row>
      <xdr:rowOff>277091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11525250" y="169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67</xdr:row>
      <xdr:rowOff>277091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11525250" y="169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67</xdr:row>
      <xdr:rowOff>277091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11525250" y="169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67</xdr:row>
      <xdr:rowOff>277091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11525250" y="169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67</xdr:row>
      <xdr:rowOff>277091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11525250" y="169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67</xdr:row>
      <xdr:rowOff>277091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11525250" y="169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68</xdr:row>
      <xdr:rowOff>277091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11525250" y="1721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68</xdr:row>
      <xdr:rowOff>277091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11525250" y="1721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68</xdr:row>
      <xdr:rowOff>277091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11525250" y="1721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68</xdr:row>
      <xdr:rowOff>277091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11525250" y="1721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68</xdr:row>
      <xdr:rowOff>277091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11525250" y="1721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68</xdr:row>
      <xdr:rowOff>277091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11525250" y="1721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11525250" y="174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11525250" y="174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11525250" y="174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11525250" y="174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11525250" y="174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11525250" y="174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11525250" y="175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11525250" y="175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11525250" y="175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11525250" y="175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11525250" y="175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11525250" y="175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11525250" y="177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11525250" y="177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11525250" y="177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11525250" y="177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11525250" y="177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11525250" y="177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11525250" y="180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11525250" y="180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11525250" y="180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11525250" y="180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11525250" y="180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11525250" y="180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11525250" y="1835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11525250" y="1835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11525250" y="1835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11525250" y="1835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11525250" y="1835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11525250" y="1835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11525250" y="185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11525250" y="185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11525250" y="185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11525250" y="185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11525250" y="185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11525250" y="185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11525250" y="187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11525250" y="187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11525250" y="187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11525250" y="187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11525250" y="187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11525250" y="187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11525250" y="189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11525250" y="189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11525250" y="189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11525250" y="189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11525250" y="189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11525250" y="189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11525250" y="192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11525250" y="192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11525250" y="192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11525250" y="192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11525250" y="192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11525250" y="192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78</xdr:row>
      <xdr:rowOff>277091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11525250" y="1949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78</xdr:row>
      <xdr:rowOff>277091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11525250" y="1949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78</xdr:row>
      <xdr:rowOff>277091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11525250" y="1949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78</xdr:row>
      <xdr:rowOff>277091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11525250" y="1949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78</xdr:row>
      <xdr:rowOff>277091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11525250" y="1949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78</xdr:row>
      <xdr:rowOff>277091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11525250" y="1949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79</xdr:row>
      <xdr:rowOff>277091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11525250" y="196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79</xdr:row>
      <xdr:rowOff>277091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11525250" y="196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79</xdr:row>
      <xdr:rowOff>277091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11525250" y="196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79</xdr:row>
      <xdr:rowOff>277091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11525250" y="196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79</xdr:row>
      <xdr:rowOff>277091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11525250" y="196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79</xdr:row>
      <xdr:rowOff>277091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11525250" y="196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80</xdr:row>
      <xdr:rowOff>277091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11525250" y="198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80</xdr:row>
      <xdr:rowOff>277091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11525250" y="198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80</xdr:row>
      <xdr:rowOff>277091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11525250" y="198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80</xdr:row>
      <xdr:rowOff>277091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11525250" y="198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80</xdr:row>
      <xdr:rowOff>277091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11525250" y="198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80</xdr:row>
      <xdr:rowOff>277091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11525250" y="198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277091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11525250" y="200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277091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11525250" y="200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277091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11525250" y="200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277091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11525250" y="200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277091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11525250" y="200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81</xdr:row>
      <xdr:rowOff>277091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11525250" y="200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82</xdr:row>
      <xdr:rowOff>277091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11525250" y="203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82</xdr:row>
      <xdr:rowOff>277091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11525250" y="203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82</xdr:row>
      <xdr:rowOff>277091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11525250" y="203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82</xdr:row>
      <xdr:rowOff>277091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11525250" y="203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82</xdr:row>
      <xdr:rowOff>277091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11525250" y="203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82</xdr:row>
      <xdr:rowOff>277091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11525250" y="203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83</xdr:row>
      <xdr:rowOff>277091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11525250" y="2064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83</xdr:row>
      <xdr:rowOff>277091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11525250" y="2064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83</xdr:row>
      <xdr:rowOff>277091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11525250" y="2064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83</xdr:row>
      <xdr:rowOff>277091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11525250" y="2064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83</xdr:row>
      <xdr:rowOff>277091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11525250" y="2064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83</xdr:row>
      <xdr:rowOff>277091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11525250" y="2064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84</xdr:row>
      <xdr:rowOff>277091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11525250" y="208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84</xdr:row>
      <xdr:rowOff>277091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11525250" y="208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84</xdr:row>
      <xdr:rowOff>277091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11525250" y="208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84</xdr:row>
      <xdr:rowOff>277091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11525250" y="208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84</xdr:row>
      <xdr:rowOff>277091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11525250" y="208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84</xdr:row>
      <xdr:rowOff>277091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11525250" y="208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277091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11525250" y="2110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277091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11525250" y="2110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277091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11525250" y="2110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277091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11525250" y="2110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277091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11525250" y="2110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85</xdr:row>
      <xdr:rowOff>277091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11525250" y="2110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86</xdr:row>
      <xdr:rowOff>277091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11525250" y="214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86</xdr:row>
      <xdr:rowOff>277091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1525250" y="214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86</xdr:row>
      <xdr:rowOff>277091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1525250" y="214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86</xdr:row>
      <xdr:rowOff>277091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11525250" y="214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86</xdr:row>
      <xdr:rowOff>277091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11525250" y="214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86</xdr:row>
      <xdr:rowOff>277091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11525250" y="214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11525250" y="2159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11525250" y="2159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11525250" y="2159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11525250" y="2159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11525250" y="2159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11525250" y="2159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11525250" y="2178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11525250" y="2178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11525250" y="2178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11525250" y="2178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11525250" y="2178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11525250" y="2178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11525250" y="2206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11525250" y="2206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11525250" y="2206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11525250" y="2206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11525250" y="2206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11525250" y="2206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11525250" y="223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11525250" y="223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11525250" y="223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11525250" y="223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11525250" y="223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11525250" y="223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11525250" y="225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11525250" y="225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11525250" y="225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11525250" y="225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11525250" y="225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11525250" y="225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11525250" y="2273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11525250" y="2273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11525250" y="2273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11525250" y="2273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11525250" y="2273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11525250" y="2273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11525250" y="2292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11525250" y="2292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11525250" y="2292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11525250" y="2292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11525250" y="2292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11525250" y="2292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11525250" y="232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11525250" y="232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11525250" y="232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11525250" y="232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11525250" y="232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11525250" y="232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11525250" y="2349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11525250" y="2349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11525250" y="2349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11525250" y="2349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11525250" y="2349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11525250" y="2349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96</xdr:row>
      <xdr:rowOff>277091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11525250" y="2368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96</xdr:row>
      <xdr:rowOff>277091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11525250" y="2368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96</xdr:row>
      <xdr:rowOff>277091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11525250" y="2368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96</xdr:row>
      <xdr:rowOff>277091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11525250" y="2368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96</xdr:row>
      <xdr:rowOff>277091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11525250" y="2368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96</xdr:row>
      <xdr:rowOff>277091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11525250" y="2368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97</xdr:row>
      <xdr:rowOff>277091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11525250" y="2388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97</xdr:row>
      <xdr:rowOff>277091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11525250" y="2388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97</xdr:row>
      <xdr:rowOff>277091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11525250" y="2388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97</xdr:row>
      <xdr:rowOff>277091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11525250" y="2388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97</xdr:row>
      <xdr:rowOff>277091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11525250" y="2388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97</xdr:row>
      <xdr:rowOff>277091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11525250" y="2388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98</xdr:row>
      <xdr:rowOff>277091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11525250" y="2407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98</xdr:row>
      <xdr:rowOff>277091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11525250" y="2407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98</xdr:row>
      <xdr:rowOff>277091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11525250" y="2407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98</xdr:row>
      <xdr:rowOff>277091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11525250" y="2407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98</xdr:row>
      <xdr:rowOff>277091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11525250" y="2407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98</xdr:row>
      <xdr:rowOff>277091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11525250" y="2407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99</xdr:row>
      <xdr:rowOff>277091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11525250" y="2434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99</xdr:row>
      <xdr:rowOff>277091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11525250" y="2434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99</xdr:row>
      <xdr:rowOff>277091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11525250" y="2434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99</xdr:row>
      <xdr:rowOff>277091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11525250" y="2434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99</xdr:row>
      <xdr:rowOff>277091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11525250" y="2434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99</xdr:row>
      <xdr:rowOff>277091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11525250" y="2434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277091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11525250" y="2464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277091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11525250" y="2464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277091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11525250" y="2464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277091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11525250" y="2464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277091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11525250" y="2464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277091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11525250" y="2464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101</xdr:row>
      <xdr:rowOff>277091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11525250" y="2483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101</xdr:row>
      <xdr:rowOff>277091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11525250" y="2483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101</xdr:row>
      <xdr:rowOff>277091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11525250" y="2483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101</xdr:row>
      <xdr:rowOff>277091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11525250" y="2483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101</xdr:row>
      <xdr:rowOff>277091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11525250" y="2483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101</xdr:row>
      <xdr:rowOff>277091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11525250" y="2483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102</xdr:row>
      <xdr:rowOff>277091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11525250" y="2502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102</xdr:row>
      <xdr:rowOff>277091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11525250" y="2502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102</xdr:row>
      <xdr:rowOff>277091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11525250" y="2502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102</xdr:row>
      <xdr:rowOff>277091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11525250" y="2502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102</xdr:row>
      <xdr:rowOff>277091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11525250" y="2502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102</xdr:row>
      <xdr:rowOff>277091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11525250" y="2502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103</xdr:row>
      <xdr:rowOff>277091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11525250" y="2521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103</xdr:row>
      <xdr:rowOff>277091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11525250" y="2521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103</xdr:row>
      <xdr:rowOff>277091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11525250" y="2521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103</xdr:row>
      <xdr:rowOff>277091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11525250" y="2521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103</xdr:row>
      <xdr:rowOff>277091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11525250" y="2521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103</xdr:row>
      <xdr:rowOff>277091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11525250" y="2521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104</xdr:row>
      <xdr:rowOff>277091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11525250" y="2548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104</xdr:row>
      <xdr:rowOff>277091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11525250" y="2548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104</xdr:row>
      <xdr:rowOff>277091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11525250" y="2548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104</xdr:row>
      <xdr:rowOff>277091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11525250" y="2548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104</xdr:row>
      <xdr:rowOff>277091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11525250" y="2548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104</xdr:row>
      <xdr:rowOff>277091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11525250" y="2548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11525250" y="2578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11525250" y="2578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11525250" y="2578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11525250" y="2578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11525250" y="2578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11525250" y="2578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11525250" y="2597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11525250" y="2597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11525250" y="2597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11525250" y="2597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11525250" y="2597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11525250" y="2597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11525250" y="2616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11525250" y="2616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11525250" y="2616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11525250" y="2616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11525250" y="2616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11525250" y="2616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11525250" y="2635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11525250" y="2635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11525250" y="2635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11525250" y="2635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11525250" y="2635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11525250" y="2635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11525250" y="2663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11525250" y="2663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11525250" y="2663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11525250" y="2663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11525250" y="2663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11525250" y="2663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11525250" y="2692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11525250" y="2692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11525250" y="2692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11525250" y="2692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11525250" y="2692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1525250" y="2692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1525250" y="2711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1525250" y="2711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1525250" y="2711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11525250" y="2711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11525250" y="2711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11525250" y="2711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11525250" y="2730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11525250" y="2730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11525250" y="2730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1525250" y="2730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1525250" y="2730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11525250" y="2730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11525250" y="2749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11525250" y="2749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11525250" y="2749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1525250" y="2749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1525250" y="2749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11525250" y="2749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114</xdr:row>
      <xdr:rowOff>277091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11525250" y="2777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114</xdr:row>
      <xdr:rowOff>277091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1525250" y="2777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114</xdr:row>
      <xdr:rowOff>277091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1525250" y="2777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114</xdr:row>
      <xdr:rowOff>277091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11525250" y="2777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114</xdr:row>
      <xdr:rowOff>277091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11525250" y="2777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114</xdr:row>
      <xdr:rowOff>277091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1525250" y="2777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115</xdr:row>
      <xdr:rowOff>277091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1525250" y="2807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115</xdr:row>
      <xdr:rowOff>277091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11525250" y="2807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115</xdr:row>
      <xdr:rowOff>277091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11525250" y="2807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115</xdr:row>
      <xdr:rowOff>277091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1525250" y="2807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115</xdr:row>
      <xdr:rowOff>277091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1525250" y="2807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115</xdr:row>
      <xdr:rowOff>277091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11525250" y="2807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116</xdr:row>
      <xdr:rowOff>277091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11525250" y="2826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116</xdr:row>
      <xdr:rowOff>277091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1525250" y="2826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116</xdr:row>
      <xdr:rowOff>277091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1525250" y="2826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116</xdr:row>
      <xdr:rowOff>277091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1525250" y="2826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116</xdr:row>
      <xdr:rowOff>277091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1525250" y="2826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116</xdr:row>
      <xdr:rowOff>277091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1525250" y="2826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117</xdr:row>
      <xdr:rowOff>277091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1525250" y="2845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117</xdr:row>
      <xdr:rowOff>277091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1525250" y="2845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117</xdr:row>
      <xdr:rowOff>277091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1525250" y="2845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117</xdr:row>
      <xdr:rowOff>277091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1525250" y="2845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117</xdr:row>
      <xdr:rowOff>277091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1525250" y="2845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117</xdr:row>
      <xdr:rowOff>277091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1525250" y="2845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118</xdr:row>
      <xdr:rowOff>277091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1525250" y="2864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118</xdr:row>
      <xdr:rowOff>277091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11525250" y="2864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118</xdr:row>
      <xdr:rowOff>277091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11525250" y="2864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118</xdr:row>
      <xdr:rowOff>277091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1525250" y="2864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118</xdr:row>
      <xdr:rowOff>277091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1525250" y="2864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118</xdr:row>
      <xdr:rowOff>277091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11525250" y="2864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119</xdr:row>
      <xdr:rowOff>277091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11525250" y="2891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119</xdr:row>
      <xdr:rowOff>277091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11525250" y="2891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119</xdr:row>
      <xdr:rowOff>277091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1525250" y="2891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119</xdr:row>
      <xdr:rowOff>277091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1525250" y="2891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119</xdr:row>
      <xdr:rowOff>277091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1525250" y="2891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119</xdr:row>
      <xdr:rowOff>277091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1525250" y="2891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120</xdr:row>
      <xdr:rowOff>277091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1525250" y="2921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120</xdr:row>
      <xdr:rowOff>277091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1525250" y="2921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120</xdr:row>
      <xdr:rowOff>277091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1525250" y="2921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120</xdr:row>
      <xdr:rowOff>277091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11525250" y="2921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120</xdr:row>
      <xdr:rowOff>277091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11525250" y="2921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120</xdr:row>
      <xdr:rowOff>277091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11525250" y="2921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121</xdr:row>
      <xdr:rowOff>277091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1525250" y="2940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121</xdr:row>
      <xdr:rowOff>277091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1525250" y="2940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121</xdr:row>
      <xdr:rowOff>277091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1525250" y="2940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121</xdr:row>
      <xdr:rowOff>277091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1525250" y="2940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121</xdr:row>
      <xdr:rowOff>277091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1525250" y="2940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121</xdr:row>
      <xdr:rowOff>277091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11525250" y="2940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122</xdr:row>
      <xdr:rowOff>277091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11525250" y="2959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122</xdr:row>
      <xdr:rowOff>277091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11525250" y="2959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122</xdr:row>
      <xdr:rowOff>277091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11525250" y="2959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122</xdr:row>
      <xdr:rowOff>277091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11525250" y="2959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122</xdr:row>
      <xdr:rowOff>277091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11525250" y="2959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122</xdr:row>
      <xdr:rowOff>277091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11525250" y="2959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11525250" y="2978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11525250" y="2978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11525250" y="2978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11525250" y="2978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11525250" y="2978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11525250" y="2978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11525250" y="300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11525250" y="300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11525250" y="300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11525250" y="300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11525250" y="300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11525250" y="300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11525250" y="3035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11525250" y="3035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11525250" y="3035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11525250" y="3035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11525250" y="3035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11525250" y="3035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11525250" y="3054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11525250" y="3054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11525250" y="3054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11525250" y="3054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11525250" y="3054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11525250" y="3054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11525250" y="3073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11525250" y="3073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11525250" y="3073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11525250" y="3073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11525250" y="3073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11525250" y="3073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11525250" y="3092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11525250" y="3092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11525250" y="3092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11525250" y="3092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11525250" y="3092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11525250" y="3092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11525250" y="3120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11525250" y="3120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11525250" y="3120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11525250" y="3120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11525250" y="3120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11525250" y="3120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11525250" y="3150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11525250" y="3150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11525250" y="3150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11525250" y="3150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11525250" y="3150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11525250" y="3150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11525250" y="3169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11525250" y="3169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11525250" y="3169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11525250" y="3169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11525250" y="3169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11525250" y="3169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132</xdr:row>
      <xdr:rowOff>277091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11525250" y="3188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132</xdr:row>
      <xdr:rowOff>277091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11525250" y="3188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132</xdr:row>
      <xdr:rowOff>277091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11525250" y="3188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132</xdr:row>
      <xdr:rowOff>277091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11525250" y="3188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132</xdr:row>
      <xdr:rowOff>277091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11525250" y="3188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132</xdr:row>
      <xdr:rowOff>277091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11525250" y="3188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133</xdr:row>
      <xdr:rowOff>277091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11525250" y="3207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133</xdr:row>
      <xdr:rowOff>277091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11525250" y="3207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133</xdr:row>
      <xdr:rowOff>277091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11525250" y="3207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133</xdr:row>
      <xdr:rowOff>277091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11525250" y="3207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133</xdr:row>
      <xdr:rowOff>277091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11525250" y="3207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133</xdr:row>
      <xdr:rowOff>277091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11525250" y="3207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134</xdr:row>
      <xdr:rowOff>277091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11525250" y="3234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134</xdr:row>
      <xdr:rowOff>277091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11525250" y="3234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134</xdr:row>
      <xdr:rowOff>277091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11525250" y="3234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134</xdr:row>
      <xdr:rowOff>277091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11525250" y="3234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134</xdr:row>
      <xdr:rowOff>277091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11525250" y="3234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134</xdr:row>
      <xdr:rowOff>277091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11525250" y="3234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135</xdr:row>
      <xdr:rowOff>277091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11525250" y="3264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135</xdr:row>
      <xdr:rowOff>277091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11525250" y="3264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135</xdr:row>
      <xdr:rowOff>277091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11525250" y="3264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135</xdr:row>
      <xdr:rowOff>277091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11525250" y="3264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135</xdr:row>
      <xdr:rowOff>277091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11525250" y="3264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135</xdr:row>
      <xdr:rowOff>277091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11525250" y="3264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136</xdr:row>
      <xdr:rowOff>277091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11525250" y="328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136</xdr:row>
      <xdr:rowOff>277091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11525250" y="328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136</xdr:row>
      <xdr:rowOff>277091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11525250" y="328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136</xdr:row>
      <xdr:rowOff>277091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11525250" y="328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136</xdr:row>
      <xdr:rowOff>277091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11525250" y="328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136</xdr:row>
      <xdr:rowOff>277091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11525250" y="328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137</xdr:row>
      <xdr:rowOff>277091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11525250" y="3302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137</xdr:row>
      <xdr:rowOff>277091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11525250" y="3302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137</xdr:row>
      <xdr:rowOff>277091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11525250" y="3302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137</xdr:row>
      <xdr:rowOff>277091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11525250" y="3302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137</xdr:row>
      <xdr:rowOff>277091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11525250" y="3302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137</xdr:row>
      <xdr:rowOff>277091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11525250" y="3302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138</xdr:row>
      <xdr:rowOff>277091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11525250" y="3321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138</xdr:row>
      <xdr:rowOff>277091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11525250" y="3321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138</xdr:row>
      <xdr:rowOff>277091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11525250" y="3321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138</xdr:row>
      <xdr:rowOff>277091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11525250" y="3321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138</xdr:row>
      <xdr:rowOff>277091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11525250" y="3321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138</xdr:row>
      <xdr:rowOff>277091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11525250" y="3321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139</xdr:row>
      <xdr:rowOff>277091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11525250" y="3349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139</xdr:row>
      <xdr:rowOff>277091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11525250" y="3349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139</xdr:row>
      <xdr:rowOff>277091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11525250" y="3349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139</xdr:row>
      <xdr:rowOff>277091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11525250" y="3349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139</xdr:row>
      <xdr:rowOff>277091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11525250" y="3349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139</xdr:row>
      <xdr:rowOff>277091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11525250" y="3349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140</xdr:row>
      <xdr:rowOff>277091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11525250" y="3378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140</xdr:row>
      <xdr:rowOff>277091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11525250" y="3378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140</xdr:row>
      <xdr:rowOff>277091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11525250" y="3378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140</xdr:row>
      <xdr:rowOff>277091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11525250" y="3378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140</xdr:row>
      <xdr:rowOff>277091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11525250" y="3378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140</xdr:row>
      <xdr:rowOff>277091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11525250" y="3378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11525250" y="3397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11525250" y="3397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11525250" y="3397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11525250" y="3397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11525250" y="3397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11525250" y="3397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11525250" y="3416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11525250" y="3416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11525250" y="3416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11525250" y="3416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11525250" y="3416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11525250" y="3416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11525250" y="3435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11525250" y="3435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11525250" y="3435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11525250" y="3435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11525250" y="3435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11525250" y="3435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11525250" y="3463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11525250" y="3463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11525250" y="3463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11525250" y="3463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11525250" y="3463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11525250" y="3463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11525250" y="3492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11525250" y="3492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11525250" y="3492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11525250" y="3492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11525250" y="3492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11525250" y="3492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11525250" y="3511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11525250" y="3511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11525250" y="3511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11525250" y="3511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11525250" y="3511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11525250" y="3511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11525250" y="3531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11525250" y="3531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11525250" y="3531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11525250" y="3531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11525250" y="3531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11525250" y="3531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11525250" y="3550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11525250" y="3550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11525250" y="3550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11525250" y="3550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11525250" y="3550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11525250" y="3550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11525250" y="3577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11525250" y="3577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11525250" y="3577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11525250" y="3577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11525250" y="3577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11525250" y="3577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150</xdr:row>
      <xdr:rowOff>277091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11525250" y="3607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150</xdr:row>
      <xdr:rowOff>277091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11525250" y="3607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150</xdr:row>
      <xdr:rowOff>277091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11525250" y="3607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150</xdr:row>
      <xdr:rowOff>277091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11525250" y="3607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150</xdr:row>
      <xdr:rowOff>277091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11525250" y="3607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150</xdr:row>
      <xdr:rowOff>277091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11525250" y="3607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151</xdr:row>
      <xdr:rowOff>277091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11525250" y="362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151</xdr:row>
      <xdr:rowOff>277091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11525250" y="362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151</xdr:row>
      <xdr:rowOff>277091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11525250" y="362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151</xdr:row>
      <xdr:rowOff>277091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11525250" y="362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151</xdr:row>
      <xdr:rowOff>277091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11525250" y="362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151</xdr:row>
      <xdr:rowOff>277091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11525250" y="362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152</xdr:row>
      <xdr:rowOff>277091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11525250" y="364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152</xdr:row>
      <xdr:rowOff>277091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11525250" y="364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152</xdr:row>
      <xdr:rowOff>277091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11525250" y="364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152</xdr:row>
      <xdr:rowOff>277091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11525250" y="364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152</xdr:row>
      <xdr:rowOff>277091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11525250" y="364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152</xdr:row>
      <xdr:rowOff>277091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11525250" y="364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153</xdr:row>
      <xdr:rowOff>277091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11525250" y="366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153</xdr:row>
      <xdr:rowOff>277091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11525250" y="366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153</xdr:row>
      <xdr:rowOff>277091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11525250" y="366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153</xdr:row>
      <xdr:rowOff>277091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11525250" y="366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153</xdr:row>
      <xdr:rowOff>277091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11525250" y="366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153</xdr:row>
      <xdr:rowOff>277091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11525250" y="366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154</xdr:row>
      <xdr:rowOff>277091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11525250" y="369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154</xdr:row>
      <xdr:rowOff>277091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11525250" y="369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154</xdr:row>
      <xdr:rowOff>277091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11525250" y="369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154</xdr:row>
      <xdr:rowOff>277091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11525250" y="369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154</xdr:row>
      <xdr:rowOff>277091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11525250" y="369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154</xdr:row>
      <xdr:rowOff>277091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11525250" y="369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155</xdr:row>
      <xdr:rowOff>277091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11525250" y="3721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155</xdr:row>
      <xdr:rowOff>277091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11525250" y="3721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155</xdr:row>
      <xdr:rowOff>277091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11525250" y="3721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155</xdr:row>
      <xdr:rowOff>277091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11525250" y="3721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155</xdr:row>
      <xdr:rowOff>277091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11525250" y="3721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155</xdr:row>
      <xdr:rowOff>277091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11525250" y="3721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156</xdr:row>
      <xdr:rowOff>277091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11525250" y="3740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156</xdr:row>
      <xdr:rowOff>277091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11525250" y="3740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156</xdr:row>
      <xdr:rowOff>277091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11525250" y="3740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156</xdr:row>
      <xdr:rowOff>277091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11525250" y="3740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156</xdr:row>
      <xdr:rowOff>277091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11525250" y="3740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156</xdr:row>
      <xdr:rowOff>277091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11525250" y="3740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157</xdr:row>
      <xdr:rowOff>277091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11525250" y="3759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157</xdr:row>
      <xdr:rowOff>277091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11525250" y="3759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157</xdr:row>
      <xdr:rowOff>277091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11525250" y="3759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157</xdr:row>
      <xdr:rowOff>277091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11525250" y="3759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157</xdr:row>
      <xdr:rowOff>277091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11525250" y="3759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157</xdr:row>
      <xdr:rowOff>277091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11525250" y="3759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158</xdr:row>
      <xdr:rowOff>277091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11525250" y="3778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158</xdr:row>
      <xdr:rowOff>277091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11525250" y="3778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158</xdr:row>
      <xdr:rowOff>277091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11525250" y="3778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158</xdr:row>
      <xdr:rowOff>277091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11525250" y="3778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158</xdr:row>
      <xdr:rowOff>277091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11525250" y="3778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158</xdr:row>
      <xdr:rowOff>277091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11525250" y="3778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11525250" y="380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11525250" y="380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11525250" y="380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11525250" y="380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11525250" y="380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11525250" y="380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11525250" y="3835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11525250" y="3835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11525250" y="3835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11525250" y="3835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11525250" y="3835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11525250" y="3835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11525250" y="3854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11525250" y="3854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11525250" y="3854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11525250" y="3854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11525250" y="3854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11525250" y="3854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11525250" y="3873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11525250" y="3873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11525250" y="3873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11525250" y="3873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11525250" y="3873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11525250" y="3873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11525250" y="3892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11525250" y="3892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11525250" y="3892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11525250" y="3892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11525250" y="3892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11525250" y="3892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11525250" y="392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11525250" y="392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11525250" y="392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11525250" y="392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11525250" y="392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11525250" y="392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11525250" y="3950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11525250" y="3950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11525250" y="3950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11525250" y="3950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11525250" y="3950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11525250" y="3950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11525250" y="3969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11525250" y="3969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11525250" y="3969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11525250" y="3969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11525250" y="3969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11525250" y="3969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11525250" y="3988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11525250" y="3988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11525250" y="3988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11525250" y="3988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11525250" y="3988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11525250" y="3988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168</xdr:row>
      <xdr:rowOff>277091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11525250" y="4007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168</xdr:row>
      <xdr:rowOff>277091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11525250" y="4007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168</xdr:row>
      <xdr:rowOff>277091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11525250" y="4007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168</xdr:row>
      <xdr:rowOff>277091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11525250" y="4007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168</xdr:row>
      <xdr:rowOff>277091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11525250" y="4007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168</xdr:row>
      <xdr:rowOff>277091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11525250" y="4007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169</xdr:row>
      <xdr:rowOff>277091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11525250" y="403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169</xdr:row>
      <xdr:rowOff>277091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11525250" y="403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169</xdr:row>
      <xdr:rowOff>277091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11525250" y="403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169</xdr:row>
      <xdr:rowOff>277091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11525250" y="403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169</xdr:row>
      <xdr:rowOff>277091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11525250" y="403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169</xdr:row>
      <xdr:rowOff>277091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11525250" y="403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170</xdr:row>
      <xdr:rowOff>277091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11525250" y="4064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170</xdr:row>
      <xdr:rowOff>277091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11525250" y="4064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170</xdr:row>
      <xdr:rowOff>277091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11525250" y="4064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170</xdr:row>
      <xdr:rowOff>277091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11525250" y="4064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170</xdr:row>
      <xdr:rowOff>277091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11525250" y="4064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170</xdr:row>
      <xdr:rowOff>277091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11525250" y="4064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171</xdr:row>
      <xdr:rowOff>277091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11525250" y="4083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171</xdr:row>
      <xdr:rowOff>277091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11525250" y="4083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171</xdr:row>
      <xdr:rowOff>277091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11525250" y="4083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171</xdr:row>
      <xdr:rowOff>277091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11525250" y="4083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171</xdr:row>
      <xdr:rowOff>277091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11525250" y="4083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171</xdr:row>
      <xdr:rowOff>277091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11525250" y="4083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172</xdr:row>
      <xdr:rowOff>277091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11525250" y="4102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172</xdr:row>
      <xdr:rowOff>277091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11525250" y="4102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172</xdr:row>
      <xdr:rowOff>277091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11525250" y="4102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172</xdr:row>
      <xdr:rowOff>277091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11525250" y="4102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172</xdr:row>
      <xdr:rowOff>277091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11525250" y="4102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172</xdr:row>
      <xdr:rowOff>277091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11525250" y="4102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173</xdr:row>
      <xdr:rowOff>277091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11525250" y="4121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173</xdr:row>
      <xdr:rowOff>277091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11525250" y="4121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173</xdr:row>
      <xdr:rowOff>277091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11525250" y="4121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173</xdr:row>
      <xdr:rowOff>277091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11525250" y="4121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173</xdr:row>
      <xdr:rowOff>277091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11525250" y="4121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173</xdr:row>
      <xdr:rowOff>277091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11525250" y="4121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174</xdr:row>
      <xdr:rowOff>277091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11525250" y="414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174</xdr:row>
      <xdr:rowOff>277091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11525250" y="414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174</xdr:row>
      <xdr:rowOff>277091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11525250" y="414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174</xdr:row>
      <xdr:rowOff>277091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11525250" y="414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174</xdr:row>
      <xdr:rowOff>277091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11525250" y="414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174</xdr:row>
      <xdr:rowOff>277091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11525250" y="414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175</xdr:row>
      <xdr:rowOff>277091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11525250" y="4178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175</xdr:row>
      <xdr:rowOff>277091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11525250" y="4178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175</xdr:row>
      <xdr:rowOff>277091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11525250" y="4178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175</xdr:row>
      <xdr:rowOff>277091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11525250" y="4178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175</xdr:row>
      <xdr:rowOff>277091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11525250" y="4178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175</xdr:row>
      <xdr:rowOff>277091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11525250" y="4178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176</xdr:row>
      <xdr:rowOff>277091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11525250" y="4197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176</xdr:row>
      <xdr:rowOff>277091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11525250" y="4197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176</xdr:row>
      <xdr:rowOff>277091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11525250" y="4197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176</xdr:row>
      <xdr:rowOff>277091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11525250" y="4197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176</xdr:row>
      <xdr:rowOff>277091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11525250" y="4197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176</xdr:row>
      <xdr:rowOff>277091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11525250" y="4197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11525250" y="4216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11525250" y="4216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11525250" y="4216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11525250" y="4216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11525250" y="4216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11525250" y="4216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11525250" y="4235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11525250" y="4235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11525250" y="4235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11525250" y="4235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11525250" y="4235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11525250" y="4235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11525250" y="426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11525250" y="426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11525250" y="426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11525250" y="426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11525250" y="426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11525250" y="426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11525250" y="4293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11525250" y="4293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11525250" y="4293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11525250" y="4293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11525250" y="4293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11525250" y="4293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11525250" y="4312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11525250" y="4312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11525250" y="4312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11525250" y="4312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11525250" y="4312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11525250" y="4312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11525250" y="4331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11525250" y="4331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11525250" y="4331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11525250" y="4331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11525250" y="4331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11525250" y="4331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11525250" y="4350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11525250" y="4350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11525250" y="4350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11525250" y="4350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11525250" y="4350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11525250" y="4350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11525250" y="437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11525250" y="437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11525250" y="437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11525250" y="437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11525250" y="437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11525250" y="437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11525250" y="4407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11525250" y="4407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11525250" y="4407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11525250" y="4407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11525250" y="4407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11525250" y="4407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186</xdr:row>
      <xdr:rowOff>277091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11525250" y="4426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186</xdr:row>
      <xdr:rowOff>277091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11525250" y="4426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186</xdr:row>
      <xdr:rowOff>277091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11525250" y="4426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186</xdr:row>
      <xdr:rowOff>277091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11525250" y="4426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186</xdr:row>
      <xdr:rowOff>277091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11525250" y="4426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186</xdr:row>
      <xdr:rowOff>277091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11525250" y="4426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187</xdr:row>
      <xdr:rowOff>277091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11525250" y="4445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187</xdr:row>
      <xdr:rowOff>277091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11525250" y="4445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187</xdr:row>
      <xdr:rowOff>277091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11525250" y="4445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187</xdr:row>
      <xdr:rowOff>277091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11525250" y="4445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187</xdr:row>
      <xdr:rowOff>277091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11525250" y="4445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187</xdr:row>
      <xdr:rowOff>277091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11525250" y="4445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188</xdr:row>
      <xdr:rowOff>277091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11525250" y="4464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188</xdr:row>
      <xdr:rowOff>277091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11525250" y="4464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188</xdr:row>
      <xdr:rowOff>277091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11525250" y="4464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188</xdr:row>
      <xdr:rowOff>277091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11525250" y="4464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188</xdr:row>
      <xdr:rowOff>277091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11525250" y="4464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188</xdr:row>
      <xdr:rowOff>277091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11525250" y="4464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189</xdr:row>
      <xdr:rowOff>277091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11525250" y="449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189</xdr:row>
      <xdr:rowOff>277091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11525250" y="449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189</xdr:row>
      <xdr:rowOff>277091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11525250" y="449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189</xdr:row>
      <xdr:rowOff>277091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11525250" y="449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189</xdr:row>
      <xdr:rowOff>277091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11525250" y="449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189</xdr:row>
      <xdr:rowOff>277091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11525250" y="449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190</xdr:row>
      <xdr:rowOff>277091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11525250" y="4521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190</xdr:row>
      <xdr:rowOff>277091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11525250" y="4521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190</xdr:row>
      <xdr:rowOff>277091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11525250" y="4521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190</xdr:row>
      <xdr:rowOff>277091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11525250" y="4521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190</xdr:row>
      <xdr:rowOff>277091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11525250" y="4521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190</xdr:row>
      <xdr:rowOff>277091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11525250" y="4521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191</xdr:row>
      <xdr:rowOff>277091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11525250" y="4540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191</xdr:row>
      <xdr:rowOff>277091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11525250" y="4540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191</xdr:row>
      <xdr:rowOff>277091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11525250" y="4540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191</xdr:row>
      <xdr:rowOff>277091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11525250" y="4540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191</xdr:row>
      <xdr:rowOff>277091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11525250" y="4540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191</xdr:row>
      <xdr:rowOff>277091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11525250" y="4540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192</xdr:row>
      <xdr:rowOff>277091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11525250" y="4559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192</xdr:row>
      <xdr:rowOff>277091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11525250" y="4559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192</xdr:row>
      <xdr:rowOff>277091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11525250" y="4559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192</xdr:row>
      <xdr:rowOff>277091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11525250" y="4559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192</xdr:row>
      <xdr:rowOff>277091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11525250" y="4559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192</xdr:row>
      <xdr:rowOff>277091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11525250" y="4559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193</xdr:row>
      <xdr:rowOff>277091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11525250" y="4578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193</xdr:row>
      <xdr:rowOff>277091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11525250" y="4578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193</xdr:row>
      <xdr:rowOff>277091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11525250" y="4578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193</xdr:row>
      <xdr:rowOff>277091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11525250" y="4578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193</xdr:row>
      <xdr:rowOff>277091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11525250" y="4578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193</xdr:row>
      <xdr:rowOff>277091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11525250" y="4578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194</xdr:row>
      <xdr:rowOff>277091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11525250" y="460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194</xdr:row>
      <xdr:rowOff>277091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11525250" y="460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194</xdr:row>
      <xdr:rowOff>277091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11525250" y="460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194</xdr:row>
      <xdr:rowOff>277091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11525250" y="460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194</xdr:row>
      <xdr:rowOff>277091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11525250" y="460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194</xdr:row>
      <xdr:rowOff>277091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11525250" y="460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11525250" y="4635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11525250" y="4635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11525250" y="4635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11525250" y="4635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11525250" y="4635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11525250" y="4635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11525250" y="465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11525250" y="465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11525250" y="465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11525250" y="465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11525250" y="465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11525250" y="465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11525250" y="4674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11525250" y="4674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11525250" y="4674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11525250" y="4674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11525250" y="4674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11525250" y="4674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11525250" y="4693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11525250" y="4693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11525250" y="4693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11525250" y="4693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11525250" y="4693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11525250" y="4693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11525250" y="472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11525250" y="472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11525250" y="472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11525250" y="472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11525250" y="472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11525250" y="472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11525250" y="4750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11525250" y="4750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11525250" y="4750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11525250" y="4750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11525250" y="4750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11525250" y="4750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11525250" y="4769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11525250" y="4769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11525250" y="4769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11525250" y="4769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11525250" y="4769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11525250" y="4769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11525250" y="4788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11525250" y="4788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11525250" y="4788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11525250" y="4788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11525250" y="4788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11525250" y="4788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11525250" y="4807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11525250" y="4807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11525250" y="4807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11525250" y="4807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11525250" y="4807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11525250" y="4807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204</xdr:row>
      <xdr:rowOff>277091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11525250" y="483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204</xdr:row>
      <xdr:rowOff>277091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11525250" y="483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204</xdr:row>
      <xdr:rowOff>277091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11525250" y="483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204</xdr:row>
      <xdr:rowOff>277091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11525250" y="483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204</xdr:row>
      <xdr:rowOff>277091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11525250" y="483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204</xdr:row>
      <xdr:rowOff>277091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11525250" y="483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205</xdr:row>
      <xdr:rowOff>277091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11525250" y="4864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205</xdr:row>
      <xdr:rowOff>277091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11525250" y="4864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205</xdr:row>
      <xdr:rowOff>277091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11525250" y="4864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205</xdr:row>
      <xdr:rowOff>277091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11525250" y="4864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205</xdr:row>
      <xdr:rowOff>277091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11525250" y="4864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205</xdr:row>
      <xdr:rowOff>277091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11525250" y="4864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206</xdr:row>
      <xdr:rowOff>277091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11525250" y="4883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206</xdr:row>
      <xdr:rowOff>277091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11525250" y="4883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206</xdr:row>
      <xdr:rowOff>277091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11525250" y="4883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206</xdr:row>
      <xdr:rowOff>277091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11525250" y="4883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206</xdr:row>
      <xdr:rowOff>277091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11525250" y="4883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206</xdr:row>
      <xdr:rowOff>277091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11525250" y="4883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207</xdr:row>
      <xdr:rowOff>277091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11525250" y="4902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207</xdr:row>
      <xdr:rowOff>277091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11525250" y="4902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207</xdr:row>
      <xdr:rowOff>277091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11525250" y="4902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207</xdr:row>
      <xdr:rowOff>277091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11525250" y="4902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207</xdr:row>
      <xdr:rowOff>277091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11525250" y="4902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207</xdr:row>
      <xdr:rowOff>277091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11525250" y="4902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208</xdr:row>
      <xdr:rowOff>277091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11525250" y="4921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208</xdr:row>
      <xdr:rowOff>277091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11525250" y="4921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208</xdr:row>
      <xdr:rowOff>277091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11525250" y="4921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208</xdr:row>
      <xdr:rowOff>277091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11525250" y="4921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208</xdr:row>
      <xdr:rowOff>277091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11525250" y="4921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208</xdr:row>
      <xdr:rowOff>277091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11525250" y="4921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209</xdr:row>
      <xdr:rowOff>277091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11525250" y="494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209</xdr:row>
      <xdr:rowOff>277091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11525250" y="494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209</xdr:row>
      <xdr:rowOff>277091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11525250" y="494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209</xdr:row>
      <xdr:rowOff>277091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11525250" y="494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209</xdr:row>
      <xdr:rowOff>277091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11525250" y="494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209</xdr:row>
      <xdr:rowOff>277091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11525250" y="494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210</xdr:row>
      <xdr:rowOff>277091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11525250" y="4978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210</xdr:row>
      <xdr:rowOff>277091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11525250" y="4978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210</xdr:row>
      <xdr:rowOff>277091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11525250" y="4978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210</xdr:row>
      <xdr:rowOff>277091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11525250" y="4978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210</xdr:row>
      <xdr:rowOff>277091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11525250" y="4978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210</xdr:row>
      <xdr:rowOff>277091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11525250" y="4978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211</xdr:row>
      <xdr:rowOff>277091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11525250" y="4997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211</xdr:row>
      <xdr:rowOff>277091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11525250" y="4997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211</xdr:row>
      <xdr:rowOff>277091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11525250" y="4997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211</xdr:row>
      <xdr:rowOff>277091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11525250" y="4997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211</xdr:row>
      <xdr:rowOff>277091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11525250" y="4997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211</xdr:row>
      <xdr:rowOff>277091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11525250" y="4997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212</xdr:row>
      <xdr:rowOff>277091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11525250" y="5016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212</xdr:row>
      <xdr:rowOff>277091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11525250" y="5016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212</xdr:row>
      <xdr:rowOff>277091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11525250" y="5016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212</xdr:row>
      <xdr:rowOff>277091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11525250" y="5016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212</xdr:row>
      <xdr:rowOff>277091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11525250" y="5016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212</xdr:row>
      <xdr:rowOff>277091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11525250" y="5016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11525250" y="5035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11525250" y="5035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11525250" y="5035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11525250" y="5035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11525250" y="5035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11525250" y="5035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11525250" y="506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11525250" y="506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11525250" y="506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11525250" y="506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11525250" y="506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11525250" y="506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11525250" y="5093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11525250" y="5093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11525250" y="5093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11525250" y="5093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11525250" y="5093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11525250" y="5093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11525250" y="5112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11525250" y="5112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11525250" y="5112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11525250" y="5112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11525250" y="5112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11525250" y="5112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11525250" y="5131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11525250" y="5131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11525250" y="5131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11525250" y="5131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11525250" y="5131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11525250" y="5131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11525250" y="5150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11525250" y="5150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11525250" y="5150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11525250" y="5150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11525250" y="5150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11525250" y="5150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11525250" y="517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11525250" y="517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11525250" y="517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11525250" y="517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11525250" y="517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11525250" y="517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11525250" y="5207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11525250" y="5207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11525250" y="5207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11525250" y="5207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11525250" y="5207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11525250" y="5207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11525250" y="5226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11525250" y="5226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11525250" y="5226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11525250" y="5226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11525250" y="5226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11525250" y="5226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222</xdr:row>
      <xdr:rowOff>277091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11525250" y="5245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222</xdr:row>
      <xdr:rowOff>277091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11525250" y="5245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222</xdr:row>
      <xdr:rowOff>277091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11525250" y="5245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222</xdr:row>
      <xdr:rowOff>277091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11525250" y="5245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222</xdr:row>
      <xdr:rowOff>277091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11525250" y="5245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222</xdr:row>
      <xdr:rowOff>277091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11525250" y="5245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223</xdr:row>
      <xdr:rowOff>277091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11525250" y="5264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223</xdr:row>
      <xdr:rowOff>277091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11525250" y="5264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223</xdr:row>
      <xdr:rowOff>277091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11525250" y="5264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223</xdr:row>
      <xdr:rowOff>277091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11525250" y="5264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223</xdr:row>
      <xdr:rowOff>277091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11525250" y="5264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223</xdr:row>
      <xdr:rowOff>277091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11525250" y="5264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224</xdr:row>
      <xdr:rowOff>277091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11525250" y="529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224</xdr:row>
      <xdr:rowOff>277091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11525250" y="529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224</xdr:row>
      <xdr:rowOff>277091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11525250" y="529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224</xdr:row>
      <xdr:rowOff>277091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11525250" y="529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224</xdr:row>
      <xdr:rowOff>277091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11525250" y="529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224</xdr:row>
      <xdr:rowOff>277091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11525250" y="529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225</xdr:row>
      <xdr:rowOff>277091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11525250" y="532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225</xdr:row>
      <xdr:rowOff>277091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11525250" y="532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225</xdr:row>
      <xdr:rowOff>277091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11525250" y="532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225</xdr:row>
      <xdr:rowOff>277091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11525250" y="532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225</xdr:row>
      <xdr:rowOff>277091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11525250" y="532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225</xdr:row>
      <xdr:rowOff>277091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11525250" y="5321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226</xdr:row>
      <xdr:rowOff>277091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11525250" y="534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226</xdr:row>
      <xdr:rowOff>277091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11525250" y="534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226</xdr:row>
      <xdr:rowOff>277091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11525250" y="534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226</xdr:row>
      <xdr:rowOff>277091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11525250" y="534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226</xdr:row>
      <xdr:rowOff>277091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11525250" y="534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226</xdr:row>
      <xdr:rowOff>277091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11525250" y="5340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227</xdr:row>
      <xdr:rowOff>277091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11525250" y="535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227</xdr:row>
      <xdr:rowOff>277091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11525250" y="535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227</xdr:row>
      <xdr:rowOff>277091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11525250" y="535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227</xdr:row>
      <xdr:rowOff>277091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11525250" y="535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227</xdr:row>
      <xdr:rowOff>277091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11525250" y="535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227</xdr:row>
      <xdr:rowOff>277091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11525250" y="53598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228</xdr:row>
      <xdr:rowOff>277091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11525250" y="5378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228</xdr:row>
      <xdr:rowOff>277091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11525250" y="5378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228</xdr:row>
      <xdr:rowOff>277091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11525250" y="5378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228</xdr:row>
      <xdr:rowOff>277091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11525250" y="5378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228</xdr:row>
      <xdr:rowOff>277091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11525250" y="5378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228</xdr:row>
      <xdr:rowOff>277091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11525250" y="53788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229</xdr:row>
      <xdr:rowOff>277091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11525250" y="540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229</xdr:row>
      <xdr:rowOff>277091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11525250" y="540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229</xdr:row>
      <xdr:rowOff>277091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11525250" y="540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229</xdr:row>
      <xdr:rowOff>277091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11525250" y="540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229</xdr:row>
      <xdr:rowOff>277091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11525250" y="540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229</xdr:row>
      <xdr:rowOff>277091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11525250" y="540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230</xdr:row>
      <xdr:rowOff>277091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11525250" y="543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230</xdr:row>
      <xdr:rowOff>277091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11525250" y="543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230</xdr:row>
      <xdr:rowOff>277091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11525250" y="543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230</xdr:row>
      <xdr:rowOff>277091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11525250" y="543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230</xdr:row>
      <xdr:rowOff>277091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11525250" y="543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230</xdr:row>
      <xdr:rowOff>277091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11525250" y="5436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11525250" y="545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11525250" y="545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11525250" y="545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11525250" y="545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11525250" y="545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11525250" y="5455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11525250" y="547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11525250" y="547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11525250" y="547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11525250" y="547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11525250" y="547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11525250" y="54741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11525250" y="5493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11525250" y="5493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11525250" y="5493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11525250" y="5493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11525250" y="5493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11525250" y="5493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11525250" y="552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11525250" y="552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11525250" y="552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11525250" y="552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11525250" y="552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11525250" y="552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11525250" y="555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11525250" y="555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11525250" y="555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11525250" y="555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11525250" y="555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11525250" y="5550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11525250" y="556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11525250" y="556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11525250" y="556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11525250" y="556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11525250" y="556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11525250" y="5569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11525250" y="558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11525250" y="558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11525250" y="558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11525250" y="558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11525250" y="558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11525250" y="55884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11525250" y="5607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11525250" y="5607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11525250" y="5607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11525250" y="5607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11525250" y="5607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11525250" y="5607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11525250" y="563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11525250" y="563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11525250" y="563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11525250" y="563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11525250" y="563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11525250" y="563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240</xdr:row>
      <xdr:rowOff>277091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11525250" y="566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240</xdr:row>
      <xdr:rowOff>277091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11525250" y="566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240</xdr:row>
      <xdr:rowOff>277091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11525250" y="566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240</xdr:row>
      <xdr:rowOff>277091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11525250" y="566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240</xdr:row>
      <xdr:rowOff>277091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11525250" y="566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240</xdr:row>
      <xdr:rowOff>277091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11525250" y="5664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241</xdr:row>
      <xdr:rowOff>277091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11525250" y="568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241</xdr:row>
      <xdr:rowOff>277091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11525250" y="568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241</xdr:row>
      <xdr:rowOff>277091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11525250" y="568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241</xdr:row>
      <xdr:rowOff>277091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11525250" y="568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241</xdr:row>
      <xdr:rowOff>277091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11525250" y="568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241</xdr:row>
      <xdr:rowOff>277091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11525250" y="5683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242</xdr:row>
      <xdr:rowOff>277091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11525250" y="570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242</xdr:row>
      <xdr:rowOff>277091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11525250" y="570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242</xdr:row>
      <xdr:rowOff>277091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11525250" y="570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242</xdr:row>
      <xdr:rowOff>277091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11525250" y="570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242</xdr:row>
      <xdr:rowOff>277091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11525250" y="570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242</xdr:row>
      <xdr:rowOff>277091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11525250" y="57027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243</xdr:row>
      <xdr:rowOff>277091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11525250" y="5721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243</xdr:row>
      <xdr:rowOff>277091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11525250" y="5721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243</xdr:row>
      <xdr:rowOff>277091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11525250" y="5721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243</xdr:row>
      <xdr:rowOff>277091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11525250" y="5721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243</xdr:row>
      <xdr:rowOff>277091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11525250" y="5721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243</xdr:row>
      <xdr:rowOff>277091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11525250" y="5721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244</xdr:row>
      <xdr:rowOff>277091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11525250" y="574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244</xdr:row>
      <xdr:rowOff>277091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11525250" y="574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244</xdr:row>
      <xdr:rowOff>277091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11525250" y="574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244</xdr:row>
      <xdr:rowOff>277091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11525250" y="574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244</xdr:row>
      <xdr:rowOff>277091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11525250" y="574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244</xdr:row>
      <xdr:rowOff>277091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11525250" y="574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245</xdr:row>
      <xdr:rowOff>277091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11525250" y="577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245</xdr:row>
      <xdr:rowOff>277091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11525250" y="577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245</xdr:row>
      <xdr:rowOff>277091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11525250" y="577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245</xdr:row>
      <xdr:rowOff>277091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11525250" y="577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245</xdr:row>
      <xdr:rowOff>277091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11525250" y="577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245</xdr:row>
      <xdr:rowOff>277091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11525250" y="57789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246</xdr:row>
      <xdr:rowOff>277091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11525250" y="579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246</xdr:row>
      <xdr:rowOff>277091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11525250" y="579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246</xdr:row>
      <xdr:rowOff>277091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11525250" y="579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246</xdr:row>
      <xdr:rowOff>277091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11525250" y="579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246</xdr:row>
      <xdr:rowOff>277091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11525250" y="579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246</xdr:row>
      <xdr:rowOff>277091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11525250" y="5797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247</xdr:row>
      <xdr:rowOff>277091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11525250" y="581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247</xdr:row>
      <xdr:rowOff>277091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11525250" y="581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247</xdr:row>
      <xdr:rowOff>277091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11525250" y="581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247</xdr:row>
      <xdr:rowOff>277091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11525250" y="581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247</xdr:row>
      <xdr:rowOff>277091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11525250" y="581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247</xdr:row>
      <xdr:rowOff>277091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11525250" y="58170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248</xdr:row>
      <xdr:rowOff>277091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11525250" y="5836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248</xdr:row>
      <xdr:rowOff>277091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11525250" y="5836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248</xdr:row>
      <xdr:rowOff>277091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11525250" y="5836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248</xdr:row>
      <xdr:rowOff>277091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11525250" y="5836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248</xdr:row>
      <xdr:rowOff>277091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11525250" y="5836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248</xdr:row>
      <xdr:rowOff>277091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11525250" y="5836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11525250" y="586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11525250" y="586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11525250" y="586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11525250" y="586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11525250" y="586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11525250" y="586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1152525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1152525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1152525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1152525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1152525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11525250" y="58932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11525250" y="5912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11525250" y="5912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11525250" y="5912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11525250" y="5912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11525250" y="5912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11525250" y="5912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11525250" y="5931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11525250" y="5931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11525250" y="5931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11525250" y="5931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11525250" y="5931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11525250" y="5931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11525250" y="595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11525250" y="595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11525250" y="595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11525250" y="595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11525250" y="595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11525250" y="5950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11525250" y="597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11525250" y="597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11525250" y="597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11525250" y="597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11525250" y="597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11525250" y="597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11525250" y="6007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11525250" y="6007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11525250" y="6007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11525250" y="6007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11525250" y="6007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11525250" y="60075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11525250" y="6026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11525250" y="6026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11525250" y="6026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11525250" y="6026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11525250" y="6026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11525250" y="60265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11525250" y="604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11525250" y="604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11525250" y="604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11525250" y="604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11525250" y="604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11525250" y="60456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258</xdr:row>
      <xdr:rowOff>277091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11525250" y="606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258</xdr:row>
      <xdr:rowOff>277091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11525250" y="606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258</xdr:row>
      <xdr:rowOff>277091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11525250" y="606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258</xdr:row>
      <xdr:rowOff>277091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11525250" y="606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258</xdr:row>
      <xdr:rowOff>277091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11525250" y="606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258</xdr:row>
      <xdr:rowOff>277091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11525250" y="6064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259</xdr:row>
      <xdr:rowOff>277091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11525250" y="609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259</xdr:row>
      <xdr:rowOff>277091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11525250" y="609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259</xdr:row>
      <xdr:rowOff>277091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11525250" y="609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259</xdr:row>
      <xdr:rowOff>277091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11525250" y="609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259</xdr:row>
      <xdr:rowOff>277091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11525250" y="609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259</xdr:row>
      <xdr:rowOff>277091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11525250" y="609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260</xdr:row>
      <xdr:rowOff>277091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11525250" y="613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260</xdr:row>
      <xdr:rowOff>277091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11525250" y="613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260</xdr:row>
      <xdr:rowOff>277091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11525250" y="613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260</xdr:row>
      <xdr:rowOff>277091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11525250" y="613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260</xdr:row>
      <xdr:rowOff>277091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11525250" y="613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260</xdr:row>
      <xdr:rowOff>277091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11525250" y="6130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261</xdr:row>
      <xdr:rowOff>277091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11525250" y="6189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261</xdr:row>
      <xdr:rowOff>277091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11525250" y="6189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261</xdr:row>
      <xdr:rowOff>277091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11525250" y="6189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261</xdr:row>
      <xdr:rowOff>277091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11525250" y="6189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261</xdr:row>
      <xdr:rowOff>277091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11525250" y="6189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261</xdr:row>
      <xdr:rowOff>277091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11525250" y="6189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262</xdr:row>
      <xdr:rowOff>277091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11525250" y="620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262</xdr:row>
      <xdr:rowOff>277091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11525250" y="620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262</xdr:row>
      <xdr:rowOff>277091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11525250" y="620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262</xdr:row>
      <xdr:rowOff>277091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11525250" y="620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262</xdr:row>
      <xdr:rowOff>277091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11525250" y="620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262</xdr:row>
      <xdr:rowOff>277091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11525250" y="620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263</xdr:row>
      <xdr:rowOff>277091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11525250" y="6227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263</xdr:row>
      <xdr:rowOff>277091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11525250" y="6227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263</xdr:row>
      <xdr:rowOff>277091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11525250" y="6227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263</xdr:row>
      <xdr:rowOff>277091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11525250" y="6227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263</xdr:row>
      <xdr:rowOff>277091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11525250" y="6227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263</xdr:row>
      <xdr:rowOff>277091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11525250" y="6227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264</xdr:row>
      <xdr:rowOff>277091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11525250" y="6255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264</xdr:row>
      <xdr:rowOff>277091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11525250" y="6255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264</xdr:row>
      <xdr:rowOff>277091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11525250" y="6255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264</xdr:row>
      <xdr:rowOff>277091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11525250" y="6255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264</xdr:row>
      <xdr:rowOff>277091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11525250" y="6255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264</xdr:row>
      <xdr:rowOff>277091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11525250" y="62551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265</xdr:row>
      <xdr:rowOff>277091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11525250" y="6284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265</xdr:row>
      <xdr:rowOff>277091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11525250" y="6284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265</xdr:row>
      <xdr:rowOff>277091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11525250" y="6284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265</xdr:row>
      <xdr:rowOff>277091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11525250" y="6284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265</xdr:row>
      <xdr:rowOff>277091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11525250" y="6284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265</xdr:row>
      <xdr:rowOff>277091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11525250" y="6284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266</xdr:row>
      <xdr:rowOff>277091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11525250" y="6303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266</xdr:row>
      <xdr:rowOff>277091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11525250" y="6303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266</xdr:row>
      <xdr:rowOff>277091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11525250" y="6303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266</xdr:row>
      <xdr:rowOff>277091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11525250" y="6303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266</xdr:row>
      <xdr:rowOff>277091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11525250" y="6303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266</xdr:row>
      <xdr:rowOff>277091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11525250" y="6303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11525250" y="6322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11525250" y="6322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11525250" y="6322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11525250" y="6322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11525250" y="6322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11525250" y="6322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11525250" y="63418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11525250" y="63418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11525250" y="63418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11525250" y="63418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11525250" y="63418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11525250" y="63418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11525250" y="6369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11525250" y="6369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11525250" y="6369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11525250" y="6369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11525250" y="6369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11525250" y="63694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11525250" y="6398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11525250" y="6398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11525250" y="6398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11525250" y="6398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11525250" y="6398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11525250" y="6398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11525250" y="6418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11525250" y="6418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11525250" y="6418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11525250" y="6418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11525250" y="6418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11525250" y="6418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11525250" y="6437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11525250" y="6437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11525250" y="6437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11525250" y="6437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11525250" y="6437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11525250" y="6437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11525250" y="64561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11525250" y="64561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11525250" y="64561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11525250" y="64561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11525250" y="64561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11525250" y="64561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11525250" y="6483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11525250" y="6483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11525250" y="6483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11525250" y="6483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11525250" y="6483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11525250" y="64837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11525250" y="6513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11525250" y="6513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11525250" y="6513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11525250" y="6513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11525250" y="6513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11525250" y="6513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276</xdr:row>
      <xdr:rowOff>277091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11525250" y="6532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276</xdr:row>
      <xdr:rowOff>277091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11525250" y="6532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276</xdr:row>
      <xdr:rowOff>277091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11525250" y="6532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276</xdr:row>
      <xdr:rowOff>277091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11525250" y="6532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276</xdr:row>
      <xdr:rowOff>277091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11525250" y="6532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276</xdr:row>
      <xdr:rowOff>277091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11525250" y="6532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277</xdr:row>
      <xdr:rowOff>277091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11525250" y="6551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277</xdr:row>
      <xdr:rowOff>277091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11525250" y="6551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277</xdr:row>
      <xdr:rowOff>277091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11525250" y="6551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277</xdr:row>
      <xdr:rowOff>277091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11525250" y="6551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277</xdr:row>
      <xdr:rowOff>277091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11525250" y="6551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277</xdr:row>
      <xdr:rowOff>277091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11525250" y="6551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278</xdr:row>
      <xdr:rowOff>277091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11525250" y="6570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278</xdr:row>
      <xdr:rowOff>277091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11525250" y="6570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278</xdr:row>
      <xdr:rowOff>277091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11525250" y="6570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278</xdr:row>
      <xdr:rowOff>277091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11525250" y="6570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278</xdr:row>
      <xdr:rowOff>277091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11525250" y="6570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278</xdr:row>
      <xdr:rowOff>277091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11525250" y="65704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279</xdr:row>
      <xdr:rowOff>277091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11525250" y="6598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279</xdr:row>
      <xdr:rowOff>277091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11525250" y="6598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279</xdr:row>
      <xdr:rowOff>277091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11525250" y="6598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279</xdr:row>
      <xdr:rowOff>277091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11525250" y="6598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279</xdr:row>
      <xdr:rowOff>277091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11525250" y="6598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279</xdr:row>
      <xdr:rowOff>277091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11525250" y="65980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280</xdr:row>
      <xdr:rowOff>277091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11525250" y="6627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280</xdr:row>
      <xdr:rowOff>277091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11525250" y="6627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280</xdr:row>
      <xdr:rowOff>277091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11525250" y="6627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280</xdr:row>
      <xdr:rowOff>277091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11525250" y="6627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280</xdr:row>
      <xdr:rowOff>277091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11525250" y="6627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280</xdr:row>
      <xdr:rowOff>277091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11525250" y="6627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281</xdr:row>
      <xdr:rowOff>277091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11525250" y="6646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281</xdr:row>
      <xdr:rowOff>277091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11525250" y="6646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281</xdr:row>
      <xdr:rowOff>277091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11525250" y="6646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281</xdr:row>
      <xdr:rowOff>277091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11525250" y="6646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281</xdr:row>
      <xdr:rowOff>277091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11525250" y="6646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281</xdr:row>
      <xdr:rowOff>277091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11525250" y="6646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282</xdr:row>
      <xdr:rowOff>277091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11525250" y="6665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282</xdr:row>
      <xdr:rowOff>277091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11525250" y="6665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282</xdr:row>
      <xdr:rowOff>277091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11525250" y="6665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282</xdr:row>
      <xdr:rowOff>277091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11525250" y="6665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282</xdr:row>
      <xdr:rowOff>277091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11525250" y="6665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282</xdr:row>
      <xdr:rowOff>277091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11525250" y="6665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283</xdr:row>
      <xdr:rowOff>277091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11525250" y="6684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283</xdr:row>
      <xdr:rowOff>277091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11525250" y="6684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283</xdr:row>
      <xdr:rowOff>277091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11525250" y="6684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283</xdr:row>
      <xdr:rowOff>277091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11525250" y="6684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283</xdr:row>
      <xdr:rowOff>277091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11525250" y="6684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283</xdr:row>
      <xdr:rowOff>277091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11525250" y="6684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284</xdr:row>
      <xdr:rowOff>277091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11525250" y="6712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284</xdr:row>
      <xdr:rowOff>277091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11525250" y="6712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284</xdr:row>
      <xdr:rowOff>277091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11525250" y="6712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284</xdr:row>
      <xdr:rowOff>277091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11525250" y="6712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284</xdr:row>
      <xdr:rowOff>277091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11525250" y="6712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284</xdr:row>
      <xdr:rowOff>277091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11525250" y="6712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11525250" y="6741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11525250" y="6741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11525250" y="6741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11525250" y="6741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11525250" y="6741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11525250" y="6741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11525250" y="67609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11525250" y="67609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11525250" y="67609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11525250" y="67609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11525250" y="67609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11525250" y="67609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11525250" y="6779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11525250" y="6779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11525250" y="6779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11525250" y="6779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11525250" y="6779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11525250" y="6779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11525250" y="6799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11525250" y="6799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11525250" y="6799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11525250" y="6799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11525250" y="6799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11525250" y="67990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11525250" y="6826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11525250" y="6826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11525250" y="6826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11525250" y="6826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11525250" y="6826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11525250" y="6826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11525250" y="6856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11525250" y="6856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11525250" y="6856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11525250" y="6856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11525250" y="6856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11525250" y="6856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11525250" y="68752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11525250" y="68752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11525250" y="68752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11525250" y="68752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11525250" y="68752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11525250" y="68752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11525250" y="6894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11525250" y="6894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11525250" y="6894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11525250" y="6894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11525250" y="6894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11525250" y="6894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11525250" y="6913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11525250" y="6913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11525250" y="6913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11525250" y="6913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11525250" y="6913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11525250" y="69133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294</xdr:row>
      <xdr:rowOff>277091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11525250" y="6940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294</xdr:row>
      <xdr:rowOff>277091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11525250" y="6940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294</xdr:row>
      <xdr:rowOff>277091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11525250" y="6940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294</xdr:row>
      <xdr:rowOff>277091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11525250" y="6940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294</xdr:row>
      <xdr:rowOff>277091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11525250" y="6940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294</xdr:row>
      <xdr:rowOff>277091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11525250" y="6940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295</xdr:row>
      <xdr:rowOff>277091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11525250" y="6970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295</xdr:row>
      <xdr:rowOff>277091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11525250" y="6970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295</xdr:row>
      <xdr:rowOff>277091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11525250" y="6970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295</xdr:row>
      <xdr:rowOff>277091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11525250" y="6970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295</xdr:row>
      <xdr:rowOff>277091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11525250" y="6970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295</xdr:row>
      <xdr:rowOff>277091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11525250" y="6970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296</xdr:row>
      <xdr:rowOff>277091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11525250" y="6989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296</xdr:row>
      <xdr:rowOff>277091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11525250" y="6989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296</xdr:row>
      <xdr:rowOff>277091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11525250" y="6989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296</xdr:row>
      <xdr:rowOff>277091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11525250" y="6989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296</xdr:row>
      <xdr:rowOff>277091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11525250" y="6989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296</xdr:row>
      <xdr:rowOff>277091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11525250" y="69895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297</xdr:row>
      <xdr:rowOff>277091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11525250" y="7008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297</xdr:row>
      <xdr:rowOff>277091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11525250" y="7008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297</xdr:row>
      <xdr:rowOff>277091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11525250" y="7008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297</xdr:row>
      <xdr:rowOff>277091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11525250" y="7008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297</xdr:row>
      <xdr:rowOff>277091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11525250" y="7008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297</xdr:row>
      <xdr:rowOff>277091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11525250" y="7008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298</xdr:row>
      <xdr:rowOff>277091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11525250" y="7027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298</xdr:row>
      <xdr:rowOff>277091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11525250" y="7027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298</xdr:row>
      <xdr:rowOff>277091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11525250" y="7027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298</xdr:row>
      <xdr:rowOff>277091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11525250" y="7027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298</xdr:row>
      <xdr:rowOff>277091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11525250" y="7027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298</xdr:row>
      <xdr:rowOff>277091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11525250" y="70276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299</xdr:row>
      <xdr:rowOff>277091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11525250" y="7055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299</xdr:row>
      <xdr:rowOff>277091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11525250" y="7055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299</xdr:row>
      <xdr:rowOff>277091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11525250" y="7055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299</xdr:row>
      <xdr:rowOff>277091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11525250" y="7055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299</xdr:row>
      <xdr:rowOff>277091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11525250" y="7055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299</xdr:row>
      <xdr:rowOff>277091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11525250" y="7055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300</xdr:row>
      <xdr:rowOff>277091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11525250" y="709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300</xdr:row>
      <xdr:rowOff>277091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11525250" y="709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300</xdr:row>
      <xdr:rowOff>277091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11525250" y="709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300</xdr:row>
      <xdr:rowOff>277091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11525250" y="709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300</xdr:row>
      <xdr:rowOff>277091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11525250" y="709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300</xdr:row>
      <xdr:rowOff>277091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11525250" y="7093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301</xdr:row>
      <xdr:rowOff>277091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11525250" y="7138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301</xdr:row>
      <xdr:rowOff>277091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11525250" y="7138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301</xdr:row>
      <xdr:rowOff>277091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11525250" y="7138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301</xdr:row>
      <xdr:rowOff>277091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11525250" y="7138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301</xdr:row>
      <xdr:rowOff>277091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11525250" y="7138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301</xdr:row>
      <xdr:rowOff>277091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11525250" y="7138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302</xdr:row>
      <xdr:rowOff>277091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11525250" y="71571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302</xdr:row>
      <xdr:rowOff>277091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11525250" y="71571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302</xdr:row>
      <xdr:rowOff>277091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11525250" y="71571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302</xdr:row>
      <xdr:rowOff>277091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11525250" y="71571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302</xdr:row>
      <xdr:rowOff>277091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11525250" y="71571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302</xdr:row>
      <xdr:rowOff>277091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11525250" y="71571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11525250" y="7176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11525250" y="7176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11525250" y="7176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11525250" y="7176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11525250" y="7176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11525250" y="7176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11525250" y="72038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11525250" y="72038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11525250" y="72038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11525250" y="72038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11525250" y="72038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11525250" y="72038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11525250" y="7233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11525250" y="7233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11525250" y="7233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11525250" y="7233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11525250" y="7233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11525250" y="7233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11525250" y="7252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11525250" y="7252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11525250" y="7252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11525250" y="7252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11525250" y="7252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11525250" y="7252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11525250" y="72714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11525250" y="72714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11525250" y="72714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11525250" y="72714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11525250" y="72714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11525250" y="72714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11525250" y="729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11525250" y="729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11525250" y="729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11525250" y="729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11525250" y="729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11525250" y="729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11525250" y="730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11525250" y="730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11525250" y="730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11525250" y="730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11525250" y="730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11525250" y="730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11525250" y="732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11525250" y="732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11525250" y="732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11525250" y="732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11525250" y="732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11525250" y="732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11525250" y="7347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11525250" y="7347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11525250" y="7347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11525250" y="7347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11525250" y="7347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11525250" y="7347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312</xdr:row>
      <xdr:rowOff>277091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11525250" y="7366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312</xdr:row>
      <xdr:rowOff>277091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11525250" y="7366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312</xdr:row>
      <xdr:rowOff>277091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11525250" y="7366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312</xdr:row>
      <xdr:rowOff>277091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11525250" y="7366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312</xdr:row>
      <xdr:rowOff>277091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11525250" y="7366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312</xdr:row>
      <xdr:rowOff>277091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11525250" y="7366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313</xdr:row>
      <xdr:rowOff>277091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11525250" y="73857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313</xdr:row>
      <xdr:rowOff>277091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11525250" y="73857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313</xdr:row>
      <xdr:rowOff>277091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11525250" y="73857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313</xdr:row>
      <xdr:rowOff>277091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11525250" y="73857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313</xdr:row>
      <xdr:rowOff>277091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11525250" y="73857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313</xdr:row>
      <xdr:rowOff>277091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11525250" y="73857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314</xdr:row>
      <xdr:rowOff>277091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11525250" y="7413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314</xdr:row>
      <xdr:rowOff>277091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11525250" y="7413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314</xdr:row>
      <xdr:rowOff>277091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11525250" y="7413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314</xdr:row>
      <xdr:rowOff>277091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11525250" y="7413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314</xdr:row>
      <xdr:rowOff>277091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11525250" y="7413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314</xdr:row>
      <xdr:rowOff>277091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11525250" y="7413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315</xdr:row>
      <xdr:rowOff>277091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11525250" y="74429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315</xdr:row>
      <xdr:rowOff>277091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11525250" y="74429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315</xdr:row>
      <xdr:rowOff>277091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11525250" y="74429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315</xdr:row>
      <xdr:rowOff>277091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11525250" y="74429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315</xdr:row>
      <xdr:rowOff>277091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11525250" y="74429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315</xdr:row>
      <xdr:rowOff>277091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11525250" y="74429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316</xdr:row>
      <xdr:rowOff>277091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11525250" y="7461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316</xdr:row>
      <xdr:rowOff>277091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11525250" y="7461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316</xdr:row>
      <xdr:rowOff>277091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11525250" y="7461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316</xdr:row>
      <xdr:rowOff>277091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11525250" y="7461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316</xdr:row>
      <xdr:rowOff>277091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11525250" y="7461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316</xdr:row>
      <xdr:rowOff>277091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11525250" y="7461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317</xdr:row>
      <xdr:rowOff>277091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11525250" y="7481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317</xdr:row>
      <xdr:rowOff>277091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11525250" y="7481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317</xdr:row>
      <xdr:rowOff>277091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11525250" y="7481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317</xdr:row>
      <xdr:rowOff>277091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11525250" y="7481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317</xdr:row>
      <xdr:rowOff>277091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11525250" y="7481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317</xdr:row>
      <xdr:rowOff>277091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11525250" y="7481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318</xdr:row>
      <xdr:rowOff>277091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11525250" y="7500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318</xdr:row>
      <xdr:rowOff>277091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11525250" y="7500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318</xdr:row>
      <xdr:rowOff>277091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11525250" y="7500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318</xdr:row>
      <xdr:rowOff>277091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11525250" y="7500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318</xdr:row>
      <xdr:rowOff>277091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11525250" y="7500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318</xdr:row>
      <xdr:rowOff>277091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11525250" y="7500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319</xdr:row>
      <xdr:rowOff>277091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11525250" y="7519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319</xdr:row>
      <xdr:rowOff>277091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11525250" y="7519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319</xdr:row>
      <xdr:rowOff>277091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11525250" y="7519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319</xdr:row>
      <xdr:rowOff>277091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11525250" y="7519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319</xdr:row>
      <xdr:rowOff>277091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11525250" y="7519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319</xdr:row>
      <xdr:rowOff>277091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11525250" y="75191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320</xdr:row>
      <xdr:rowOff>277091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11525250" y="7546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320</xdr:row>
      <xdr:rowOff>277091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11525250" y="7546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320</xdr:row>
      <xdr:rowOff>277091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11525250" y="7546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320</xdr:row>
      <xdr:rowOff>277091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11525250" y="7546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320</xdr:row>
      <xdr:rowOff>277091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11525250" y="7546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320</xdr:row>
      <xdr:rowOff>277091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11525250" y="75467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11525250" y="7576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11525250" y="7576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11525250" y="7576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11525250" y="7576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11525250" y="7576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11525250" y="7576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11525250" y="7595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11525250" y="7595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11525250" y="7595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11525250" y="7595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11525250" y="7595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11525250" y="7595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11525250" y="7614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11525250" y="7614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11525250" y="7614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11525250" y="7614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11525250" y="7614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11525250" y="7614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11525250" y="7633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11525250" y="7633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11525250" y="7633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11525250" y="7633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11525250" y="7633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11525250" y="76334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11525250" y="7661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11525250" y="7661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11525250" y="7661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11525250" y="7661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11525250" y="7661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11525250" y="7661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11525250" y="76991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11525250" y="76991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11525250" y="76991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11525250" y="76991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11525250" y="76991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11525250" y="76991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11525250" y="7848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11525250" y="7848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11525250" y="7848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11525250" y="7848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11525250" y="7848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11525250" y="78486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11525250" y="7867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11525250" y="7867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11525250" y="7867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11525250" y="7867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11525250" y="7867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11525250" y="78677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11525250" y="7886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11525250" y="7886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11525250" y="7886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11525250" y="7886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11525250" y="7886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11525250" y="78867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330</xdr:row>
      <xdr:rowOff>277091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11525250" y="7914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330</xdr:row>
      <xdr:rowOff>277091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11525250" y="7914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330</xdr:row>
      <xdr:rowOff>277091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11525250" y="7914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330</xdr:row>
      <xdr:rowOff>277091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11525250" y="7914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330</xdr:row>
      <xdr:rowOff>277091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11525250" y="7914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330</xdr:row>
      <xdr:rowOff>277091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11525250" y="7914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331</xdr:row>
      <xdr:rowOff>277091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11525250" y="7943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331</xdr:row>
      <xdr:rowOff>277091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11525250" y="7943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331</xdr:row>
      <xdr:rowOff>277091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11525250" y="7943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331</xdr:row>
      <xdr:rowOff>277091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11525250" y="7943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331</xdr:row>
      <xdr:rowOff>277091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11525250" y="7943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331</xdr:row>
      <xdr:rowOff>277091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11525250" y="79439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332</xdr:row>
      <xdr:rowOff>277091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11525250" y="7962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332</xdr:row>
      <xdr:rowOff>277091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11525250" y="7962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332</xdr:row>
      <xdr:rowOff>277091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11525250" y="7962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332</xdr:row>
      <xdr:rowOff>277091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11525250" y="7962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332</xdr:row>
      <xdr:rowOff>277091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11525250" y="7962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332</xdr:row>
      <xdr:rowOff>277091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11525250" y="79629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333</xdr:row>
      <xdr:rowOff>277091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11525250" y="7982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333</xdr:row>
      <xdr:rowOff>277091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11525250" y="7982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333</xdr:row>
      <xdr:rowOff>277091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11525250" y="7982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333</xdr:row>
      <xdr:rowOff>277091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11525250" y="7982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333</xdr:row>
      <xdr:rowOff>277091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11525250" y="7982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333</xdr:row>
      <xdr:rowOff>277091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11525250" y="79820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334</xdr:row>
      <xdr:rowOff>277091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11525250" y="8001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334</xdr:row>
      <xdr:rowOff>277091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11525250" y="8001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334</xdr:row>
      <xdr:rowOff>277091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11525250" y="8001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334</xdr:row>
      <xdr:rowOff>277091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11525250" y="8001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334</xdr:row>
      <xdr:rowOff>277091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11525250" y="8001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334</xdr:row>
      <xdr:rowOff>277091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11525250" y="80010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335</xdr:row>
      <xdr:rowOff>277091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11525250" y="8028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335</xdr:row>
      <xdr:rowOff>277091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11525250" y="8028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335</xdr:row>
      <xdr:rowOff>277091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11525250" y="8028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335</xdr:row>
      <xdr:rowOff>277091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11525250" y="8028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335</xdr:row>
      <xdr:rowOff>277091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11525250" y="8028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335</xdr:row>
      <xdr:rowOff>277091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11525250" y="8028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336</xdr:row>
      <xdr:rowOff>277091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11525250" y="8058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336</xdr:row>
      <xdr:rowOff>277091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11525250" y="8058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336</xdr:row>
      <xdr:rowOff>277091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11525250" y="8058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336</xdr:row>
      <xdr:rowOff>277091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11525250" y="8058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336</xdr:row>
      <xdr:rowOff>277091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11525250" y="8058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336</xdr:row>
      <xdr:rowOff>277091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11525250" y="80582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337</xdr:row>
      <xdr:rowOff>277091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1152525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337</xdr:row>
      <xdr:rowOff>277091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1152525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337</xdr:row>
      <xdr:rowOff>277091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1152525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337</xdr:row>
      <xdr:rowOff>277091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1152525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337</xdr:row>
      <xdr:rowOff>277091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1152525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337</xdr:row>
      <xdr:rowOff>277091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11525250" y="80772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338</xdr:row>
      <xdr:rowOff>277091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11525250" y="8096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338</xdr:row>
      <xdr:rowOff>277091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11525250" y="8096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338</xdr:row>
      <xdr:rowOff>277091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11525250" y="8096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338</xdr:row>
      <xdr:rowOff>277091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11525250" y="8096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338</xdr:row>
      <xdr:rowOff>277091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11525250" y="8096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338</xdr:row>
      <xdr:rowOff>277091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11525250" y="809633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11525250" y="811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11525250" y="811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11525250" y="811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11525250" y="811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11525250" y="811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11525250" y="811538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11525250" y="814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11525250" y="814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11525250" y="814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11525250" y="814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11525250" y="814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11525250" y="8143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11525250" y="8181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11525250" y="8181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11525250" y="8181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11525250" y="8181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11525250" y="8181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11525250" y="8181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11525250" y="8223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11525250" y="8223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11525250" y="8223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11525250" y="8223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11525250" y="8223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11525250" y="82239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11525250" y="8243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11525250" y="8243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11525250" y="8243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11525250" y="8243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11525250" y="8243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11525250" y="82430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11525250" y="8262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11525250" y="8262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11525250" y="8262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11525250" y="8262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11525250" y="8262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11525250" y="82620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11525250" y="8289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11525250" y="8289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11525250" y="8289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11525250" y="8289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11525250" y="8289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11525250" y="8289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11525250" y="8319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11525250" y="8319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11525250" y="8319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11525250" y="8319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11525250" y="8319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11525250" y="83192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11525250" y="8338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11525250" y="8338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11525250" y="8338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11525250" y="8338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11525250" y="8338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11525250" y="83382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348</xdr:row>
      <xdr:rowOff>277091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11525250" y="8357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348</xdr:row>
      <xdr:rowOff>277091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11525250" y="8357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348</xdr:row>
      <xdr:rowOff>277091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11525250" y="8357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348</xdr:row>
      <xdr:rowOff>277091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11525250" y="8357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348</xdr:row>
      <xdr:rowOff>277091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11525250" y="8357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348</xdr:row>
      <xdr:rowOff>277091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11525250" y="83573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349</xdr:row>
      <xdr:rowOff>277091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11525250" y="8376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349</xdr:row>
      <xdr:rowOff>277091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11525250" y="8376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349</xdr:row>
      <xdr:rowOff>277091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11525250" y="8376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349</xdr:row>
      <xdr:rowOff>277091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11525250" y="8376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349</xdr:row>
      <xdr:rowOff>277091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11525250" y="8376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349</xdr:row>
      <xdr:rowOff>277091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11525250" y="8376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350</xdr:row>
      <xdr:rowOff>277091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11525250" y="84039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350</xdr:row>
      <xdr:rowOff>277091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11525250" y="84039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350</xdr:row>
      <xdr:rowOff>277091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11525250" y="84039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350</xdr:row>
      <xdr:rowOff>277091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11525250" y="84039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350</xdr:row>
      <xdr:rowOff>277091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11525250" y="84039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350</xdr:row>
      <xdr:rowOff>277091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11525250" y="84039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351</xdr:row>
      <xdr:rowOff>277091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11525250" y="8433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351</xdr:row>
      <xdr:rowOff>277091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11525250" y="8433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351</xdr:row>
      <xdr:rowOff>277091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11525250" y="8433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351</xdr:row>
      <xdr:rowOff>277091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11525250" y="8433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351</xdr:row>
      <xdr:rowOff>277091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11525250" y="8433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351</xdr:row>
      <xdr:rowOff>277091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11525250" y="8433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352</xdr:row>
      <xdr:rowOff>277091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11525250" y="8452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352</xdr:row>
      <xdr:rowOff>277091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11525250" y="8452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352</xdr:row>
      <xdr:rowOff>277091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11525250" y="8452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352</xdr:row>
      <xdr:rowOff>277091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11525250" y="8452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352</xdr:row>
      <xdr:rowOff>277091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11525250" y="8452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352</xdr:row>
      <xdr:rowOff>277091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11525250" y="8452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353</xdr:row>
      <xdr:rowOff>277091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11525250" y="8471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353</xdr:row>
      <xdr:rowOff>277091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11525250" y="8471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353</xdr:row>
      <xdr:rowOff>277091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11525250" y="8471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353</xdr:row>
      <xdr:rowOff>277091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11525250" y="8471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353</xdr:row>
      <xdr:rowOff>277091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11525250" y="8471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353</xdr:row>
      <xdr:rowOff>277091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11525250" y="8471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354</xdr:row>
      <xdr:rowOff>277091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11525250" y="8490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354</xdr:row>
      <xdr:rowOff>277091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11525250" y="8490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354</xdr:row>
      <xdr:rowOff>277091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11525250" y="8490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354</xdr:row>
      <xdr:rowOff>277091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11525250" y="8490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354</xdr:row>
      <xdr:rowOff>277091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11525250" y="8490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354</xdr:row>
      <xdr:rowOff>277091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11525250" y="84906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355</xdr:row>
      <xdr:rowOff>277091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11525250" y="85182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355</xdr:row>
      <xdr:rowOff>277091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11525250" y="85182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355</xdr:row>
      <xdr:rowOff>277091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11525250" y="85182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355</xdr:row>
      <xdr:rowOff>277091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11525250" y="85182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355</xdr:row>
      <xdr:rowOff>277091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11525250" y="85182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355</xdr:row>
      <xdr:rowOff>277091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11525250" y="85182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356</xdr:row>
      <xdr:rowOff>277091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11525250" y="8556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356</xdr:row>
      <xdr:rowOff>277091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11525250" y="8556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356</xdr:row>
      <xdr:rowOff>277091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11525250" y="8556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356</xdr:row>
      <xdr:rowOff>277091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11525250" y="8556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356</xdr:row>
      <xdr:rowOff>277091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11525250" y="8556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356</xdr:row>
      <xdr:rowOff>277091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11525250" y="85563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11525250" y="8657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11525250" y="8657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11525250" y="8657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11525250" y="8657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11525250" y="8657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11525250" y="8657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11525250" y="8676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11525250" y="8676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11525250" y="8676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11525250" y="8676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11525250" y="8676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11525250" y="8676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11525250" y="8695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11525250" y="8695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11525250" y="8695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11525250" y="8695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11525250" y="8695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11525250" y="8695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11525250" y="8723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11525250" y="8723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11525250" y="8723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11525250" y="8723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11525250" y="8723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11525250" y="8723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11525250" y="8752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11525250" y="8752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11525250" y="8752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11525250" y="8752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11525250" y="8752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11525250" y="8752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11525250" y="8771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11525250" y="8771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11525250" y="8771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11525250" y="8771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11525250" y="8771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11525250" y="8771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11525250" y="8790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11525250" y="8790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11525250" y="8790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11525250" y="8790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11525250" y="8790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11525250" y="8790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11525250" y="8809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11525250" y="8809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11525250" y="8809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11525250" y="8809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11525250" y="8809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11525250" y="8809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11525250" y="8837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11525250" y="8837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11525250" y="8837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11525250" y="8837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11525250" y="8837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11525250" y="8837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366</xdr:row>
      <xdr:rowOff>277091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11525250" y="8866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366</xdr:row>
      <xdr:rowOff>277091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11525250" y="8866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366</xdr:row>
      <xdr:rowOff>277091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11525250" y="8866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366</xdr:row>
      <xdr:rowOff>277091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11525250" y="8866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366</xdr:row>
      <xdr:rowOff>277091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11525250" y="8866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366</xdr:row>
      <xdr:rowOff>277091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11525250" y="8866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367</xdr:row>
      <xdr:rowOff>277091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1152525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367</xdr:row>
      <xdr:rowOff>277091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1152525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367</xdr:row>
      <xdr:rowOff>277091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1152525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367</xdr:row>
      <xdr:rowOff>277091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1152525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367</xdr:row>
      <xdr:rowOff>277091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1152525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367</xdr:row>
      <xdr:rowOff>277091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11525250" y="8885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368</xdr:row>
      <xdr:rowOff>277091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11525250" y="8905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368</xdr:row>
      <xdr:rowOff>277091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11525250" y="8905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368</xdr:row>
      <xdr:rowOff>277091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11525250" y="8905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368</xdr:row>
      <xdr:rowOff>277091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11525250" y="8905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368</xdr:row>
      <xdr:rowOff>277091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11525250" y="8905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368</xdr:row>
      <xdr:rowOff>277091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11525250" y="8905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369</xdr:row>
      <xdr:rowOff>277091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11525250" y="8924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369</xdr:row>
      <xdr:rowOff>277091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11525250" y="8924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369</xdr:row>
      <xdr:rowOff>277091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11525250" y="8924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369</xdr:row>
      <xdr:rowOff>277091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11525250" y="8924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369</xdr:row>
      <xdr:rowOff>277091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11525250" y="8924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369</xdr:row>
      <xdr:rowOff>277091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11525250" y="8924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370</xdr:row>
      <xdr:rowOff>277091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11525250" y="8951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370</xdr:row>
      <xdr:rowOff>277091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11525250" y="8951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370</xdr:row>
      <xdr:rowOff>277091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11525250" y="8951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370</xdr:row>
      <xdr:rowOff>277091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11525250" y="8951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370</xdr:row>
      <xdr:rowOff>277091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11525250" y="8951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370</xdr:row>
      <xdr:rowOff>277091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11525250" y="89516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371</xdr:row>
      <xdr:rowOff>277091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11525250" y="8981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371</xdr:row>
      <xdr:rowOff>277091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11525250" y="8981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371</xdr:row>
      <xdr:rowOff>277091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11525250" y="8981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371</xdr:row>
      <xdr:rowOff>277091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11525250" y="8981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371</xdr:row>
      <xdr:rowOff>277091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11525250" y="8981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371</xdr:row>
      <xdr:rowOff>277091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11525250" y="8981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372</xdr:row>
      <xdr:rowOff>277091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11525250" y="9000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372</xdr:row>
      <xdr:rowOff>277091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11525250" y="9000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372</xdr:row>
      <xdr:rowOff>277091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11525250" y="9000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372</xdr:row>
      <xdr:rowOff>277091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11525250" y="9000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372</xdr:row>
      <xdr:rowOff>277091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11525250" y="9000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372</xdr:row>
      <xdr:rowOff>277091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11525250" y="9000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373</xdr:row>
      <xdr:rowOff>277091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11525250" y="9019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373</xdr:row>
      <xdr:rowOff>277091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11525250" y="9019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373</xdr:row>
      <xdr:rowOff>277091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11525250" y="9019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373</xdr:row>
      <xdr:rowOff>277091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11525250" y="9019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373</xdr:row>
      <xdr:rowOff>277091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11525250" y="9019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373</xdr:row>
      <xdr:rowOff>277091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11525250" y="9019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374</xdr:row>
      <xdr:rowOff>277091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11525250" y="9038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374</xdr:row>
      <xdr:rowOff>277091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11525250" y="9038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374</xdr:row>
      <xdr:rowOff>277091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11525250" y="9038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374</xdr:row>
      <xdr:rowOff>277091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11525250" y="9038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374</xdr:row>
      <xdr:rowOff>277091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11525250" y="9038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374</xdr:row>
      <xdr:rowOff>277091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11525250" y="9038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11525250" y="9065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11525250" y="9065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11525250" y="9065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11525250" y="9065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11525250" y="9065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11525250" y="90659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11525250" y="9095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11525250" y="9095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11525250" y="9095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11525250" y="9095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11525250" y="9095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11525250" y="9095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11525250" y="9114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11525250" y="9114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11525250" y="9114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11525250" y="9114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11525250" y="9114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11525250" y="9114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11525250" y="9133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11525250" y="9133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11525250" y="9133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11525250" y="9133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11525250" y="9133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11525250" y="9133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11525250" y="9152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11525250" y="9152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11525250" y="9152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11525250" y="9152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11525250" y="9152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11525250" y="9152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11525250" y="9180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11525250" y="9180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11525250" y="9180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11525250" y="9180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11525250" y="9180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11525250" y="91802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11525250" y="9209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11525250" y="9209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11525250" y="9209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11525250" y="9209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11525250" y="9209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11525250" y="9209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11525250" y="9228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11525250" y="9228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11525250" y="9228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11525250" y="9228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11525250" y="9228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11525250" y="9228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11525250" y="9247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11525250" y="9247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11525250" y="9247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11525250" y="9247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11525250" y="9247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11525250" y="92479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384</xdr:row>
      <xdr:rowOff>277091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11525250" y="9266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384</xdr:row>
      <xdr:rowOff>277091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11525250" y="9266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384</xdr:row>
      <xdr:rowOff>277091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11525250" y="9266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384</xdr:row>
      <xdr:rowOff>277091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11525250" y="9266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384</xdr:row>
      <xdr:rowOff>277091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11525250" y="9266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384</xdr:row>
      <xdr:rowOff>277091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11525250" y="92669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385</xdr:row>
      <xdr:rowOff>277091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11525250" y="9294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385</xdr:row>
      <xdr:rowOff>277091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11525250" y="9294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385</xdr:row>
      <xdr:rowOff>277091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11525250" y="9294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385</xdr:row>
      <xdr:rowOff>277091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11525250" y="9294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385</xdr:row>
      <xdr:rowOff>277091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11525250" y="9294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385</xdr:row>
      <xdr:rowOff>277091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11525250" y="92945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386</xdr:row>
      <xdr:rowOff>277091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11525250" y="9324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386</xdr:row>
      <xdr:rowOff>277091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11525250" y="9324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386</xdr:row>
      <xdr:rowOff>277091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11525250" y="9324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386</xdr:row>
      <xdr:rowOff>277091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11525250" y="9324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386</xdr:row>
      <xdr:rowOff>277091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11525250" y="9324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386</xdr:row>
      <xdr:rowOff>277091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11525250" y="9324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387</xdr:row>
      <xdr:rowOff>277091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11525250" y="9343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387</xdr:row>
      <xdr:rowOff>277091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11525250" y="9343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387</xdr:row>
      <xdr:rowOff>277091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11525250" y="9343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387</xdr:row>
      <xdr:rowOff>277091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11525250" y="9343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387</xdr:row>
      <xdr:rowOff>277091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11525250" y="9343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387</xdr:row>
      <xdr:rowOff>277091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11525250" y="9343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388</xdr:row>
      <xdr:rowOff>277091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11525250" y="9362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388</xdr:row>
      <xdr:rowOff>277091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11525250" y="9362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388</xdr:row>
      <xdr:rowOff>277091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11525250" y="9362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388</xdr:row>
      <xdr:rowOff>277091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11525250" y="9362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388</xdr:row>
      <xdr:rowOff>277091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11525250" y="9362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388</xdr:row>
      <xdr:rowOff>277091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11525250" y="93622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389</xdr:row>
      <xdr:rowOff>277091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11525250" y="9381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389</xdr:row>
      <xdr:rowOff>277091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11525250" y="9381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389</xdr:row>
      <xdr:rowOff>277091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11525250" y="9381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389</xdr:row>
      <xdr:rowOff>277091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11525250" y="9381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389</xdr:row>
      <xdr:rowOff>277091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11525250" y="9381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389</xdr:row>
      <xdr:rowOff>277091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11525250" y="93812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390</xdr:row>
      <xdr:rowOff>277091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11525250" y="9408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390</xdr:row>
      <xdr:rowOff>277091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11525250" y="9408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390</xdr:row>
      <xdr:rowOff>277091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11525250" y="9408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390</xdr:row>
      <xdr:rowOff>277091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11525250" y="9408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390</xdr:row>
      <xdr:rowOff>277091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11525250" y="9408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390</xdr:row>
      <xdr:rowOff>277091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11525250" y="94088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391</xdr:row>
      <xdr:rowOff>277091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11525250" y="9438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391</xdr:row>
      <xdr:rowOff>277091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11525250" y="9438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391</xdr:row>
      <xdr:rowOff>277091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11525250" y="9438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391</xdr:row>
      <xdr:rowOff>277091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11525250" y="9438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391</xdr:row>
      <xdr:rowOff>277091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11525250" y="9438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391</xdr:row>
      <xdr:rowOff>277091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11525250" y="9438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392</xdr:row>
      <xdr:rowOff>277091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11525250" y="9457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392</xdr:row>
      <xdr:rowOff>277091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11525250" y="9457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392</xdr:row>
      <xdr:rowOff>277091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11525250" y="9457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392</xdr:row>
      <xdr:rowOff>277091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11525250" y="9457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392</xdr:row>
      <xdr:rowOff>277091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11525250" y="9457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392</xdr:row>
      <xdr:rowOff>277091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11525250" y="9457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11525250" y="9476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11525250" y="9476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11525250" y="9476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11525250" y="9476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11525250" y="9476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11525250" y="94765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11525250" y="9495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11525250" y="9495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11525250" y="9495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11525250" y="9495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11525250" y="9495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11525250" y="9495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11525250" y="9523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11525250" y="9523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11525250" y="9523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11525250" y="9523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11525250" y="9523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11525250" y="9523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11525250" y="9552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11525250" y="9552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11525250" y="9552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11525250" y="9552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11525250" y="9552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11525250" y="9552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11525250" y="9571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11525250" y="9571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11525250" y="9571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11525250" y="9571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11525250" y="9571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11525250" y="9571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11525250" y="9590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11525250" y="9590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11525250" y="9590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11525250" y="9590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11525250" y="9590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11525250" y="9590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11525250" y="9609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11525250" y="9609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11525250" y="9609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11525250" y="9609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11525250" y="9609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11525250" y="96098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11525250" y="9637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11525250" y="9637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11525250" y="9637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11525250" y="9637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11525250" y="9637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11525250" y="9637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11525250" y="9667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11525250" y="9667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11525250" y="9667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11525250" y="9667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11525250" y="9667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11525250" y="96670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402</xdr:row>
      <xdr:rowOff>277091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11525250" y="9686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402</xdr:row>
      <xdr:rowOff>277091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11525250" y="9686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402</xdr:row>
      <xdr:rowOff>277091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11525250" y="9686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402</xdr:row>
      <xdr:rowOff>277091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11525250" y="9686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402</xdr:row>
      <xdr:rowOff>277091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11525250" y="9686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402</xdr:row>
      <xdr:rowOff>277091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11525250" y="9686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403</xdr:row>
      <xdr:rowOff>277091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11525250" y="9705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403</xdr:row>
      <xdr:rowOff>277091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11525250" y="9705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403</xdr:row>
      <xdr:rowOff>277091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11525250" y="9705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403</xdr:row>
      <xdr:rowOff>277091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11525250" y="9705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403</xdr:row>
      <xdr:rowOff>277091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11525250" y="9705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403</xdr:row>
      <xdr:rowOff>277091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11525250" y="97051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404</xdr:row>
      <xdr:rowOff>277091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11525250" y="9724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404</xdr:row>
      <xdr:rowOff>277091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11525250" y="9724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404</xdr:row>
      <xdr:rowOff>277091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11525250" y="9724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404</xdr:row>
      <xdr:rowOff>277091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11525250" y="9724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404</xdr:row>
      <xdr:rowOff>277091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11525250" y="9724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404</xdr:row>
      <xdr:rowOff>277091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11525250" y="97241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405</xdr:row>
      <xdr:rowOff>277091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11525250" y="9751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405</xdr:row>
      <xdr:rowOff>277091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11525250" y="9751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405</xdr:row>
      <xdr:rowOff>277091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11525250" y="9751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405</xdr:row>
      <xdr:rowOff>277091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11525250" y="9751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405</xdr:row>
      <xdr:rowOff>277091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11525250" y="9751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405</xdr:row>
      <xdr:rowOff>277091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11525250" y="97517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406</xdr:row>
      <xdr:rowOff>277091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11525250" y="9781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406</xdr:row>
      <xdr:rowOff>277091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11525250" y="9781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406</xdr:row>
      <xdr:rowOff>277091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11525250" y="9781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406</xdr:row>
      <xdr:rowOff>277091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11525250" y="9781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406</xdr:row>
      <xdr:rowOff>277091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11525250" y="9781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406</xdr:row>
      <xdr:rowOff>277091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11525250" y="97813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407</xdr:row>
      <xdr:rowOff>277091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11525250" y="9800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407</xdr:row>
      <xdr:rowOff>277091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11525250" y="9800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407</xdr:row>
      <xdr:rowOff>277091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11525250" y="9800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407</xdr:row>
      <xdr:rowOff>277091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11525250" y="9800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407</xdr:row>
      <xdr:rowOff>277091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11525250" y="9800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407</xdr:row>
      <xdr:rowOff>277091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11525250" y="98003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408</xdr:row>
      <xdr:rowOff>277091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11525250" y="9819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408</xdr:row>
      <xdr:rowOff>277091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11525250" y="9819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408</xdr:row>
      <xdr:rowOff>277091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11525250" y="9819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408</xdr:row>
      <xdr:rowOff>277091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11525250" y="9819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408</xdr:row>
      <xdr:rowOff>277091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11525250" y="9819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408</xdr:row>
      <xdr:rowOff>277091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11525250" y="98194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409</xdr:row>
      <xdr:rowOff>277091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11525250" y="9838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409</xdr:row>
      <xdr:rowOff>277091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11525250" y="9838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409</xdr:row>
      <xdr:rowOff>277091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11525250" y="9838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409</xdr:row>
      <xdr:rowOff>277091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11525250" y="9838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409</xdr:row>
      <xdr:rowOff>277091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11525250" y="9838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409</xdr:row>
      <xdr:rowOff>277091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11525250" y="98384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410</xdr:row>
      <xdr:rowOff>277091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11525250" y="9866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410</xdr:row>
      <xdr:rowOff>277091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11525250" y="9866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410</xdr:row>
      <xdr:rowOff>277091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11525250" y="9866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410</xdr:row>
      <xdr:rowOff>277091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11525250" y="9866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410</xdr:row>
      <xdr:rowOff>277091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11525250" y="9866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410</xdr:row>
      <xdr:rowOff>277091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11525250" y="98660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11525250" y="9895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11525250" y="9895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11525250" y="9895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11525250" y="9895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11525250" y="9895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11525250" y="9895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11525250" y="9914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11525250" y="9914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11525250" y="9914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11525250" y="9914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11525250" y="9914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11525250" y="9914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11525250" y="9933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11525250" y="9933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11525250" y="9933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11525250" y="9933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11525250" y="9933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11525250" y="99337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11525250" y="9952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11525250" y="9952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11525250" y="9952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11525250" y="9952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11525250" y="9952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11525250" y="99527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11525250" y="998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11525250" y="998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11525250" y="998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11525250" y="998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11525250" y="998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11525250" y="9980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11525250" y="1001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11525250" y="1001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11525250" y="1001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11525250" y="1001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11525250" y="1001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11525250" y="100184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11525250" y="10045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11525250" y="10045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11525250" y="10045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11525250" y="10045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11525250" y="10045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11525250" y="10045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11525250" y="10064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11525250" y="10064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11525250" y="10064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11525250" y="10064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11525250" y="10064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11525250" y="100642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11525250" y="100832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11525250" y="100832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11525250" y="100832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11525250" y="100832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11525250" y="100832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11525250" y="100832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420</xdr:row>
      <xdr:rowOff>277091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11525250" y="10110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420</xdr:row>
      <xdr:rowOff>277091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11525250" y="10110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420</xdr:row>
      <xdr:rowOff>277091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11525250" y="10110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420</xdr:row>
      <xdr:rowOff>277091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11525250" y="10110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420</xdr:row>
      <xdr:rowOff>277091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11525250" y="10110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420</xdr:row>
      <xdr:rowOff>277091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11525250" y="10110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421</xdr:row>
      <xdr:rowOff>277091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11525250" y="101404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421</xdr:row>
      <xdr:rowOff>277091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11525250" y="101404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421</xdr:row>
      <xdr:rowOff>277091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11525250" y="101404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421</xdr:row>
      <xdr:rowOff>277091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11525250" y="101404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421</xdr:row>
      <xdr:rowOff>277091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11525250" y="101404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421</xdr:row>
      <xdr:rowOff>277091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11525250" y="101404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422</xdr:row>
      <xdr:rowOff>277091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11525250" y="101594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422</xdr:row>
      <xdr:rowOff>277091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11525250" y="101594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422</xdr:row>
      <xdr:rowOff>277091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11525250" y="101594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422</xdr:row>
      <xdr:rowOff>277091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11525250" y="101594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422</xdr:row>
      <xdr:rowOff>277091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11525250" y="101594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422</xdr:row>
      <xdr:rowOff>277091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11525250" y="101594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423</xdr:row>
      <xdr:rowOff>277091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11525250" y="101785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423</xdr:row>
      <xdr:rowOff>277091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11525250" y="101785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423</xdr:row>
      <xdr:rowOff>277091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11525250" y="101785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423</xdr:row>
      <xdr:rowOff>277091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11525250" y="101785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423</xdr:row>
      <xdr:rowOff>277091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11525250" y="101785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423</xdr:row>
      <xdr:rowOff>277091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11525250" y="101785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424</xdr:row>
      <xdr:rowOff>277091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11525250" y="101975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424</xdr:row>
      <xdr:rowOff>277091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11525250" y="101975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424</xdr:row>
      <xdr:rowOff>277091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11525250" y="101975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424</xdr:row>
      <xdr:rowOff>277091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11525250" y="101975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424</xdr:row>
      <xdr:rowOff>277091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11525250" y="101975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424</xdr:row>
      <xdr:rowOff>277091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11525250" y="101975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425</xdr:row>
      <xdr:rowOff>277091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11525250" y="102251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425</xdr:row>
      <xdr:rowOff>277091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11525250" y="102251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425</xdr:row>
      <xdr:rowOff>277091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11525250" y="102251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425</xdr:row>
      <xdr:rowOff>277091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11525250" y="102251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425</xdr:row>
      <xdr:rowOff>277091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11525250" y="102251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425</xdr:row>
      <xdr:rowOff>277091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11525250" y="102251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426</xdr:row>
      <xdr:rowOff>277091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11525250" y="10254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426</xdr:row>
      <xdr:rowOff>277091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11525250" y="10254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426</xdr:row>
      <xdr:rowOff>277091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11525250" y="10254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426</xdr:row>
      <xdr:rowOff>277091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11525250" y="10254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426</xdr:row>
      <xdr:rowOff>277091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11525250" y="10254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426</xdr:row>
      <xdr:rowOff>277091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11525250" y="102547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427</xdr:row>
      <xdr:rowOff>277091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11525250" y="10273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427</xdr:row>
      <xdr:rowOff>277091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11525250" y="10273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427</xdr:row>
      <xdr:rowOff>277091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11525250" y="10273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427</xdr:row>
      <xdr:rowOff>277091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11525250" y="10273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427</xdr:row>
      <xdr:rowOff>277091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11525250" y="10273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427</xdr:row>
      <xdr:rowOff>277091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11525250" y="102737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428</xdr:row>
      <xdr:rowOff>277091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11525250" y="10292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428</xdr:row>
      <xdr:rowOff>277091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11525250" y="10292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428</xdr:row>
      <xdr:rowOff>277091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11525250" y="10292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428</xdr:row>
      <xdr:rowOff>277091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11525250" y="10292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428</xdr:row>
      <xdr:rowOff>277091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11525250" y="10292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428</xdr:row>
      <xdr:rowOff>277091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11525250" y="102928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11525250" y="103118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11525250" y="103118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11525250" y="103118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11525250" y="103118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11525250" y="103118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11525250" y="103118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11525250" y="10339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11525250" y="10339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11525250" y="10339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11525250" y="10339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11525250" y="10339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11525250" y="103394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11525250" y="10369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11525250" y="10369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11525250" y="10369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11525250" y="10369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11525250" y="10369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11525250" y="103690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11525250" y="10388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11525250" y="10388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11525250" y="10388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11525250" y="10388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11525250" y="10388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11525250" y="103880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11525250" y="10407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11525250" y="10407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11525250" y="10407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11525250" y="10407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11525250" y="10407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11525250" y="104071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11525250" y="10426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11525250" y="10426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11525250" y="10426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11525250" y="10426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11525250" y="10426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11525250" y="104261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11525250" y="104537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11525250" y="104537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11525250" y="104537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11525250" y="104537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11525250" y="104537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11525250" y="104537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11525250" y="10491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11525250" y="10491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11525250" y="10491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11525250" y="10491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11525250" y="10491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11525250" y="104918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11525250" y="10530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11525250" y="10530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11525250" y="10530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11525250" y="10530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11525250" y="10530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11525250" y="10530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438</xdr:row>
      <xdr:rowOff>277091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11525250" y="10549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438</xdr:row>
      <xdr:rowOff>277091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11525250" y="10549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438</xdr:row>
      <xdr:rowOff>277091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11525250" y="10549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438</xdr:row>
      <xdr:rowOff>277091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11525250" y="10549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438</xdr:row>
      <xdr:rowOff>277091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11525250" y="10549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438</xdr:row>
      <xdr:rowOff>277091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11525250" y="10549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439</xdr:row>
      <xdr:rowOff>277091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11525250" y="10569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439</xdr:row>
      <xdr:rowOff>277091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11525250" y="10569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439</xdr:row>
      <xdr:rowOff>277091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11525250" y="10569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439</xdr:row>
      <xdr:rowOff>277091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11525250" y="10569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439</xdr:row>
      <xdr:rowOff>277091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11525250" y="10569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439</xdr:row>
      <xdr:rowOff>277091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11525250" y="10569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440</xdr:row>
      <xdr:rowOff>277091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11525250" y="10596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440</xdr:row>
      <xdr:rowOff>277091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11525250" y="10596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440</xdr:row>
      <xdr:rowOff>277091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11525250" y="10596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440</xdr:row>
      <xdr:rowOff>277091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11525250" y="10596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440</xdr:row>
      <xdr:rowOff>277091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11525250" y="10596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440</xdr:row>
      <xdr:rowOff>277091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11525250" y="10596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441</xdr:row>
      <xdr:rowOff>277091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11525250" y="1062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441</xdr:row>
      <xdr:rowOff>277091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11525250" y="1062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441</xdr:row>
      <xdr:rowOff>277091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11525250" y="1062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441</xdr:row>
      <xdr:rowOff>277091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11525250" y="1062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441</xdr:row>
      <xdr:rowOff>277091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11525250" y="1062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441</xdr:row>
      <xdr:rowOff>277091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11525250" y="10626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442</xdr:row>
      <xdr:rowOff>277091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11525250" y="10645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442</xdr:row>
      <xdr:rowOff>277091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11525250" y="10645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442</xdr:row>
      <xdr:rowOff>277091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11525250" y="10645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442</xdr:row>
      <xdr:rowOff>277091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11525250" y="10645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442</xdr:row>
      <xdr:rowOff>277091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11525250" y="10645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442</xdr:row>
      <xdr:rowOff>277091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11525250" y="10645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443</xdr:row>
      <xdr:rowOff>277091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11525250" y="10664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443</xdr:row>
      <xdr:rowOff>277091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11525250" y="10664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443</xdr:row>
      <xdr:rowOff>277091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11525250" y="10664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443</xdr:row>
      <xdr:rowOff>277091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11525250" y="10664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443</xdr:row>
      <xdr:rowOff>277091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11525250" y="10664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443</xdr:row>
      <xdr:rowOff>277091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11525250" y="10664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444</xdr:row>
      <xdr:rowOff>277091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11525250" y="10683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444</xdr:row>
      <xdr:rowOff>277091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11525250" y="10683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444</xdr:row>
      <xdr:rowOff>277091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11525250" y="10683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444</xdr:row>
      <xdr:rowOff>277091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11525250" y="10683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444</xdr:row>
      <xdr:rowOff>277091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11525250" y="10683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444</xdr:row>
      <xdr:rowOff>277091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11525250" y="10683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445</xdr:row>
      <xdr:rowOff>277091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11525250" y="10710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445</xdr:row>
      <xdr:rowOff>277091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11525250" y="10710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445</xdr:row>
      <xdr:rowOff>277091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11525250" y="10710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445</xdr:row>
      <xdr:rowOff>277091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11525250" y="10710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445</xdr:row>
      <xdr:rowOff>277091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11525250" y="10710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445</xdr:row>
      <xdr:rowOff>277091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11525250" y="10710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446</xdr:row>
      <xdr:rowOff>277091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11525250" y="10749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446</xdr:row>
      <xdr:rowOff>277091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11525250" y="10749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446</xdr:row>
      <xdr:rowOff>277091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11525250" y="10749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446</xdr:row>
      <xdr:rowOff>277091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11525250" y="10749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446</xdr:row>
      <xdr:rowOff>277091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11525250" y="10749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446</xdr:row>
      <xdr:rowOff>277091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11525250" y="10749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11525250" y="108090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11525250" y="108090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11525250" y="108090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11525250" y="108090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11525250" y="108090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11525250" y="108090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11525250" y="108281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11525250" y="108281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11525250" y="108281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11525250" y="108281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11525250" y="108281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11525250" y="108281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11525250" y="108471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11525250" y="108471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11525250" y="108471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11525250" y="108471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11525250" y="108471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11525250" y="108471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11525250" y="108747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11525250" y="108747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11525250" y="108747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11525250" y="108747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11525250" y="108747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11525250" y="108747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11525250" y="109128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11525250" y="109128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11525250" y="109128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11525250" y="109128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11525250" y="109128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11525250" y="109128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11525250" y="109424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11525250" y="109424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11525250" y="109424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11525250" y="109424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11525250" y="109424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11525250" y="109424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11525250" y="109614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11525250" y="109614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11525250" y="109614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11525250" y="109614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11525250" y="109614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11525250" y="1096145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11525250" y="109805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11525250" y="109805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11525250" y="109805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11525250" y="109805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11525250" y="109805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11525250" y="109805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11525250" y="110081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11525250" y="110081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11525250" y="110081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11525250" y="110081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11525250" y="110081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11525250" y="110081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456</xdr:row>
      <xdr:rowOff>277091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11525250" y="110462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456</xdr:row>
      <xdr:rowOff>277091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11525250" y="110462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456</xdr:row>
      <xdr:rowOff>277091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11525250" y="110462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456</xdr:row>
      <xdr:rowOff>277091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11525250" y="110462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456</xdr:row>
      <xdr:rowOff>277091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11525250" y="110462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456</xdr:row>
      <xdr:rowOff>277091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11525250" y="110462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457</xdr:row>
      <xdr:rowOff>277091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11525250" y="1110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457</xdr:row>
      <xdr:rowOff>277091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11525250" y="1110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457</xdr:row>
      <xdr:rowOff>277091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11525250" y="1110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457</xdr:row>
      <xdr:rowOff>277091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11525250" y="1110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457</xdr:row>
      <xdr:rowOff>277091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11525250" y="1110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457</xdr:row>
      <xdr:rowOff>277091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11525250" y="111005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458</xdr:row>
      <xdr:rowOff>277091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11525250" y="1111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458</xdr:row>
      <xdr:rowOff>277091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11525250" y="1111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458</xdr:row>
      <xdr:rowOff>277091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11525250" y="1111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458</xdr:row>
      <xdr:rowOff>277091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11525250" y="1111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458</xdr:row>
      <xdr:rowOff>277091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11525250" y="1111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458</xdr:row>
      <xdr:rowOff>277091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11525250" y="111195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459</xdr:row>
      <xdr:rowOff>277091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11525250" y="1113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459</xdr:row>
      <xdr:rowOff>277091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11525250" y="1113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459</xdr:row>
      <xdr:rowOff>277091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11525250" y="1113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459</xdr:row>
      <xdr:rowOff>277091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11525250" y="1113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459</xdr:row>
      <xdr:rowOff>277091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11525250" y="1113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459</xdr:row>
      <xdr:rowOff>277091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11525250" y="111386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460</xdr:row>
      <xdr:rowOff>277091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11525250" y="111662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460</xdr:row>
      <xdr:rowOff>277091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11525250" y="111662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460</xdr:row>
      <xdr:rowOff>277091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11525250" y="111662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460</xdr:row>
      <xdr:rowOff>277091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11525250" y="111662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460</xdr:row>
      <xdr:rowOff>277091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11525250" y="111662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460</xdr:row>
      <xdr:rowOff>277091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11525250" y="111662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461</xdr:row>
      <xdr:rowOff>277091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11525250" y="11204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461</xdr:row>
      <xdr:rowOff>277091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11525250" y="11204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461</xdr:row>
      <xdr:rowOff>277091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11525250" y="11204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461</xdr:row>
      <xdr:rowOff>277091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11525250" y="11204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461</xdr:row>
      <xdr:rowOff>277091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11525250" y="11204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461</xdr:row>
      <xdr:rowOff>277091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11525250" y="11204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462</xdr:row>
      <xdr:rowOff>277091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11525250" y="1124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462</xdr:row>
      <xdr:rowOff>277091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11525250" y="1124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462</xdr:row>
      <xdr:rowOff>277091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11525250" y="1124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462</xdr:row>
      <xdr:rowOff>277091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11525250" y="1124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462</xdr:row>
      <xdr:rowOff>277091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11525250" y="1124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462</xdr:row>
      <xdr:rowOff>277091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11525250" y="112462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463</xdr:row>
      <xdr:rowOff>277091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11525250" y="1126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463</xdr:row>
      <xdr:rowOff>277091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11525250" y="1126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463</xdr:row>
      <xdr:rowOff>277091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11525250" y="1126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463</xdr:row>
      <xdr:rowOff>277091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11525250" y="1126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463</xdr:row>
      <xdr:rowOff>277091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11525250" y="1126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463</xdr:row>
      <xdr:rowOff>277091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11525250" y="1126530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464</xdr:row>
      <xdr:rowOff>277091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11525250" y="1128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464</xdr:row>
      <xdr:rowOff>277091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11525250" y="1128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464</xdr:row>
      <xdr:rowOff>277091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11525250" y="1128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464</xdr:row>
      <xdr:rowOff>277091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11525250" y="1128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464</xdr:row>
      <xdr:rowOff>277091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11525250" y="1128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464</xdr:row>
      <xdr:rowOff>277091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11525250" y="112843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11525250" y="1131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11525250" y="1131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11525250" y="1131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11525250" y="1131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11525250" y="1131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11525250" y="11311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11525250" y="11350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11525250" y="11350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11525250" y="11350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11525250" y="11350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11525250" y="11350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11525250" y="11350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11525250" y="11407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11525250" y="11407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11525250" y="11407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11525250" y="11407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11525250" y="11407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11525250" y="11407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11525250" y="1142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11525250" y="1142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11525250" y="1142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11525250" y="1142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11525250" y="1142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11525250" y="11426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11525250" y="11445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11525250" y="11445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11525250" y="11445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11525250" y="11445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11525250" y="11445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11525250" y="11445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11525250" y="11472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11525250" y="11472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11525250" y="11472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11525250" y="11472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11525250" y="11472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11525250" y="11472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11525250" y="11502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11525250" y="11502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11525250" y="11502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11525250" y="11502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11525250" y="11502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11525250" y="11502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11525250" y="11521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11525250" y="11521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11525250" y="11521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11525250" y="11521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11525250" y="11521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11525250" y="11521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11525250" y="1154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11525250" y="1154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11525250" y="1154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11525250" y="1154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11525250" y="1154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11525250" y="11540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474</xdr:row>
      <xdr:rowOff>277091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11525250" y="11559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474</xdr:row>
      <xdr:rowOff>277091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11525250" y="11559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474</xdr:row>
      <xdr:rowOff>277091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11525250" y="11559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474</xdr:row>
      <xdr:rowOff>277091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11525250" y="11559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474</xdr:row>
      <xdr:rowOff>277091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11525250" y="11559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474</xdr:row>
      <xdr:rowOff>277091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11525250" y="11559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475</xdr:row>
      <xdr:rowOff>277091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11525250" y="11587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475</xdr:row>
      <xdr:rowOff>277091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11525250" y="11587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475</xdr:row>
      <xdr:rowOff>277091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11525250" y="11587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475</xdr:row>
      <xdr:rowOff>277091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11525250" y="11587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475</xdr:row>
      <xdr:rowOff>277091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11525250" y="11587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475</xdr:row>
      <xdr:rowOff>277091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11525250" y="11587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476</xdr:row>
      <xdr:rowOff>277091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11525250" y="11616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476</xdr:row>
      <xdr:rowOff>277091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11525250" y="11616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476</xdr:row>
      <xdr:rowOff>277091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11525250" y="11616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476</xdr:row>
      <xdr:rowOff>277091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11525250" y="11616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476</xdr:row>
      <xdr:rowOff>277091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11525250" y="11616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476</xdr:row>
      <xdr:rowOff>277091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11525250" y="11616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477</xdr:row>
      <xdr:rowOff>277091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11525250" y="11635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477</xdr:row>
      <xdr:rowOff>277091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11525250" y="11635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477</xdr:row>
      <xdr:rowOff>277091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11525250" y="11635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477</xdr:row>
      <xdr:rowOff>277091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11525250" y="11635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477</xdr:row>
      <xdr:rowOff>277091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11525250" y="11635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477</xdr:row>
      <xdr:rowOff>277091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11525250" y="11635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478</xdr:row>
      <xdr:rowOff>277091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11525250" y="1165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478</xdr:row>
      <xdr:rowOff>277091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11525250" y="1165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478</xdr:row>
      <xdr:rowOff>277091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11525250" y="1165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478</xdr:row>
      <xdr:rowOff>277091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11525250" y="1165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478</xdr:row>
      <xdr:rowOff>277091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11525250" y="1165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478</xdr:row>
      <xdr:rowOff>277091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11525250" y="11654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479</xdr:row>
      <xdr:rowOff>277091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11525250" y="11673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479</xdr:row>
      <xdr:rowOff>277091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11525250" y="11673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479</xdr:row>
      <xdr:rowOff>277091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11525250" y="11673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479</xdr:row>
      <xdr:rowOff>277091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11525250" y="11673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479</xdr:row>
      <xdr:rowOff>277091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11525250" y="11673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479</xdr:row>
      <xdr:rowOff>277091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11525250" y="11673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480</xdr:row>
      <xdr:rowOff>277091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11525250" y="11701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480</xdr:row>
      <xdr:rowOff>277091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11525250" y="11701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480</xdr:row>
      <xdr:rowOff>277091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11525250" y="11701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480</xdr:row>
      <xdr:rowOff>277091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11525250" y="11701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480</xdr:row>
      <xdr:rowOff>277091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11525250" y="11701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480</xdr:row>
      <xdr:rowOff>277091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11525250" y="11701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481</xdr:row>
      <xdr:rowOff>277091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11525250" y="11731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481</xdr:row>
      <xdr:rowOff>277091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11525250" y="11731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481</xdr:row>
      <xdr:rowOff>277091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11525250" y="11731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481</xdr:row>
      <xdr:rowOff>277091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11525250" y="11731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481</xdr:row>
      <xdr:rowOff>277091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11525250" y="11731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481</xdr:row>
      <xdr:rowOff>277091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11525250" y="11731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482</xdr:row>
      <xdr:rowOff>277091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11525250" y="11750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482</xdr:row>
      <xdr:rowOff>277091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11525250" y="11750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482</xdr:row>
      <xdr:rowOff>277091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11525250" y="11750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482</xdr:row>
      <xdr:rowOff>277091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11525250" y="11750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482</xdr:row>
      <xdr:rowOff>277091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11525250" y="11750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482</xdr:row>
      <xdr:rowOff>277091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11525250" y="11750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11525250" y="1176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11525250" y="1176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11525250" y="1176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11525250" y="1176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11525250" y="1176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11525250" y="11769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11525250" y="11788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11525250" y="11788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11525250" y="11788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11525250" y="11788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11525250" y="11788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11525250" y="11788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11525250" y="11815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11525250" y="11815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11525250" y="11815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11525250" y="11815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11525250" y="11815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11525250" y="11815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11525250" y="11845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11525250" y="11845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11525250" y="11845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11525250" y="11845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11525250" y="11845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11525250" y="11845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11525250" y="11864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11525250" y="11864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11525250" y="11864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11525250" y="11864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11525250" y="11864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11525250" y="11864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11525250" y="1188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11525250" y="1188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11525250" y="1188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11525250" y="1188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11525250" y="1188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11525250" y="11883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11525250" y="11902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11525250" y="11902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11525250" y="11902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11525250" y="11902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11525250" y="11902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11525250" y="11902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11525250" y="11930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11525250" y="11930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11525250" y="11930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11525250" y="11930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11525250" y="11930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11525250" y="11930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11525250" y="1195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11525250" y="1195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11525250" y="1195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11525250" y="1195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11525250" y="1195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11525250" y="1195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492</xdr:row>
      <xdr:rowOff>277091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11525250" y="11978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492</xdr:row>
      <xdr:rowOff>277091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11525250" y="11978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492</xdr:row>
      <xdr:rowOff>277091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11525250" y="11978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492</xdr:row>
      <xdr:rowOff>277091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11525250" y="11978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492</xdr:row>
      <xdr:rowOff>277091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11525250" y="11978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492</xdr:row>
      <xdr:rowOff>277091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11525250" y="11978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493</xdr:row>
      <xdr:rowOff>277091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11525250" y="1199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493</xdr:row>
      <xdr:rowOff>277091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11525250" y="1199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493</xdr:row>
      <xdr:rowOff>277091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11525250" y="1199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493</xdr:row>
      <xdr:rowOff>277091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11525250" y="1199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493</xdr:row>
      <xdr:rowOff>277091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11525250" y="1199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493</xdr:row>
      <xdr:rowOff>277091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11525250" y="11997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494</xdr:row>
      <xdr:rowOff>277091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11525250" y="12016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494</xdr:row>
      <xdr:rowOff>277091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11525250" y="12016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494</xdr:row>
      <xdr:rowOff>277091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11525250" y="12016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494</xdr:row>
      <xdr:rowOff>277091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11525250" y="12016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494</xdr:row>
      <xdr:rowOff>277091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11525250" y="12016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494</xdr:row>
      <xdr:rowOff>277091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11525250" y="12016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495</xdr:row>
      <xdr:rowOff>277091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11525250" y="12044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495</xdr:row>
      <xdr:rowOff>277091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11525250" y="12044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495</xdr:row>
      <xdr:rowOff>277091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11525250" y="12044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495</xdr:row>
      <xdr:rowOff>277091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11525250" y="12044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495</xdr:row>
      <xdr:rowOff>277091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11525250" y="12044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495</xdr:row>
      <xdr:rowOff>277091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11525250" y="12044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496</xdr:row>
      <xdr:rowOff>277091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11525250" y="12073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496</xdr:row>
      <xdr:rowOff>277091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11525250" y="12073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496</xdr:row>
      <xdr:rowOff>277091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11525250" y="12073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496</xdr:row>
      <xdr:rowOff>277091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11525250" y="12073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496</xdr:row>
      <xdr:rowOff>277091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11525250" y="12073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496</xdr:row>
      <xdr:rowOff>277091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11525250" y="12073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497</xdr:row>
      <xdr:rowOff>277091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11525250" y="12093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497</xdr:row>
      <xdr:rowOff>277091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11525250" y="12093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497</xdr:row>
      <xdr:rowOff>277091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11525250" y="12093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497</xdr:row>
      <xdr:rowOff>277091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11525250" y="12093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497</xdr:row>
      <xdr:rowOff>277091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11525250" y="12093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497</xdr:row>
      <xdr:rowOff>277091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11525250" y="12093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498</xdr:row>
      <xdr:rowOff>277091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11525250" y="1211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498</xdr:row>
      <xdr:rowOff>277091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11525250" y="1211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498</xdr:row>
      <xdr:rowOff>277091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11525250" y="1211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498</xdr:row>
      <xdr:rowOff>277091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11525250" y="1211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498</xdr:row>
      <xdr:rowOff>277091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11525250" y="1211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498</xdr:row>
      <xdr:rowOff>277091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11525250" y="12112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499</xdr:row>
      <xdr:rowOff>277091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11525250" y="12131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499</xdr:row>
      <xdr:rowOff>277091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11525250" y="12131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499</xdr:row>
      <xdr:rowOff>277091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11525250" y="12131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499</xdr:row>
      <xdr:rowOff>277091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11525250" y="12131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499</xdr:row>
      <xdr:rowOff>277091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11525250" y="12131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499</xdr:row>
      <xdr:rowOff>277091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11525250" y="12131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500</xdr:row>
      <xdr:rowOff>277091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11525250" y="12158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500</xdr:row>
      <xdr:rowOff>277091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11525250" y="12158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500</xdr:row>
      <xdr:rowOff>277091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11525250" y="12158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500</xdr:row>
      <xdr:rowOff>277091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11525250" y="12158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500</xdr:row>
      <xdr:rowOff>277091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11525250" y="12158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500</xdr:row>
      <xdr:rowOff>277091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11525250" y="12158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11525250" y="12188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11525250" y="12188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11525250" y="12188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11525250" y="12188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11525250" y="12188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11525250" y="12188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11525250" y="12207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11525250" y="12207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11525250" y="12207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11525250" y="12207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11525250" y="12207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11525250" y="12207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11525250" y="1222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11525250" y="1222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11525250" y="1222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11525250" y="1222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11525250" y="1222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11525250" y="12226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11525250" y="12245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11525250" y="12245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11525250" y="12245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11525250" y="12245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11525250" y="12245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11525250" y="12245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11525250" y="12273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11525250" y="12273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11525250" y="12273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11525250" y="12273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11525250" y="12273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11525250" y="12273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11525250" y="12302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11525250" y="12302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11525250" y="12302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11525250" y="12302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11525250" y="12302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11525250" y="12302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11525250" y="12321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11525250" y="12321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11525250" y="12321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11525250" y="12321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11525250" y="12321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11525250" y="12321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11525250" y="1234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11525250" y="1234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11525250" y="1234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11525250" y="1234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11525250" y="1234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11525250" y="12340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11525250" y="12359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11525250" y="12359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11525250" y="12359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11525250" y="12359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11525250" y="12359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11525250" y="12359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510</xdr:row>
      <xdr:rowOff>277091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11525250" y="12387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510</xdr:row>
      <xdr:rowOff>277091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11525250" y="12387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510</xdr:row>
      <xdr:rowOff>277091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11525250" y="12387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510</xdr:row>
      <xdr:rowOff>277091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11525250" y="12387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510</xdr:row>
      <xdr:rowOff>277091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11525250" y="12387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510</xdr:row>
      <xdr:rowOff>277091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11525250" y="12387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511</xdr:row>
      <xdr:rowOff>277091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11525250" y="12416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511</xdr:row>
      <xdr:rowOff>277091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11525250" y="12416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511</xdr:row>
      <xdr:rowOff>277091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11525250" y="12416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511</xdr:row>
      <xdr:rowOff>277091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11525250" y="12416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511</xdr:row>
      <xdr:rowOff>277091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11525250" y="12416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511</xdr:row>
      <xdr:rowOff>277091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11525250" y="12416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512</xdr:row>
      <xdr:rowOff>277091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11525250" y="12435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512</xdr:row>
      <xdr:rowOff>277091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11525250" y="12435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512</xdr:row>
      <xdr:rowOff>277091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11525250" y="12435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512</xdr:row>
      <xdr:rowOff>277091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11525250" y="12435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512</xdr:row>
      <xdr:rowOff>277091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11525250" y="12435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512</xdr:row>
      <xdr:rowOff>277091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11525250" y="12435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513</xdr:row>
      <xdr:rowOff>277091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11525250" y="1245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513</xdr:row>
      <xdr:rowOff>277091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11525250" y="1245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513</xdr:row>
      <xdr:rowOff>277091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11525250" y="1245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513</xdr:row>
      <xdr:rowOff>277091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11525250" y="1245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513</xdr:row>
      <xdr:rowOff>277091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11525250" y="1245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513</xdr:row>
      <xdr:rowOff>277091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11525250" y="12454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514</xdr:row>
      <xdr:rowOff>277091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11525250" y="12474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514</xdr:row>
      <xdr:rowOff>277091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11525250" y="12474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514</xdr:row>
      <xdr:rowOff>277091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11525250" y="12474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514</xdr:row>
      <xdr:rowOff>277091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11525250" y="12474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514</xdr:row>
      <xdr:rowOff>277091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11525250" y="12474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514</xdr:row>
      <xdr:rowOff>277091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11525250" y="12474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515</xdr:row>
      <xdr:rowOff>277091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11525250" y="12501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515</xdr:row>
      <xdr:rowOff>277091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11525250" y="12501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515</xdr:row>
      <xdr:rowOff>277091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11525250" y="12501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515</xdr:row>
      <xdr:rowOff>277091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11525250" y="12501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515</xdr:row>
      <xdr:rowOff>277091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11525250" y="12501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515</xdr:row>
      <xdr:rowOff>277091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11525250" y="12501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516</xdr:row>
      <xdr:rowOff>277091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11525250" y="12531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516</xdr:row>
      <xdr:rowOff>277091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11525250" y="12531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516</xdr:row>
      <xdr:rowOff>277091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11525250" y="12531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516</xdr:row>
      <xdr:rowOff>277091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11525250" y="12531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516</xdr:row>
      <xdr:rowOff>277091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11525250" y="12531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516</xdr:row>
      <xdr:rowOff>277091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11525250" y="12531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517</xdr:row>
      <xdr:rowOff>277091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11525250" y="12550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517</xdr:row>
      <xdr:rowOff>277091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11525250" y="12550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517</xdr:row>
      <xdr:rowOff>277091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11525250" y="12550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517</xdr:row>
      <xdr:rowOff>277091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11525250" y="12550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517</xdr:row>
      <xdr:rowOff>277091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11525250" y="12550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517</xdr:row>
      <xdr:rowOff>277091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11525250" y="12550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518</xdr:row>
      <xdr:rowOff>277091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11525250" y="1256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518</xdr:row>
      <xdr:rowOff>277091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11525250" y="1256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518</xdr:row>
      <xdr:rowOff>277091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11525250" y="1256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518</xdr:row>
      <xdr:rowOff>277091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11525250" y="1256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518</xdr:row>
      <xdr:rowOff>277091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11525250" y="1256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518</xdr:row>
      <xdr:rowOff>277091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11525250" y="12569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11525250" y="12588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11525250" y="12588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11525250" y="12588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11525250" y="12588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11525250" y="12588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11525250" y="12588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11525250" y="12615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11525250" y="12615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11525250" y="12615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11525250" y="12615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11525250" y="12615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11525250" y="12615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11525250" y="12645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11525250" y="12645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11525250" y="12645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11525250" y="12645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11525250" y="12645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11525250" y="12645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11525250" y="12664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11525250" y="12664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11525250" y="12664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11525250" y="12664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11525250" y="12664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11525250" y="12664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11525250" y="1268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11525250" y="1268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11525250" y="1268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11525250" y="1268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11525250" y="1268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11525250" y="12683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11525250" y="12702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11525250" y="12702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11525250" y="12702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11525250" y="12702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11525250" y="12702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11525250" y="12702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11525250" y="1273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11525250" y="1273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11525250" y="1273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11525250" y="1273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11525250" y="1273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11525250" y="1273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11525250" y="12759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11525250" y="12759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11525250" y="12759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11525250" y="12759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11525250" y="12759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11525250" y="12759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11525250" y="12778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11525250" y="12778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11525250" y="12778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11525250" y="12778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11525250" y="12778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11525250" y="12778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528</xdr:row>
      <xdr:rowOff>277091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11525250" y="1279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528</xdr:row>
      <xdr:rowOff>277091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11525250" y="1279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528</xdr:row>
      <xdr:rowOff>277091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11525250" y="1279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528</xdr:row>
      <xdr:rowOff>277091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11525250" y="1279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528</xdr:row>
      <xdr:rowOff>277091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11525250" y="1279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528</xdr:row>
      <xdr:rowOff>277091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11525250" y="12797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529</xdr:row>
      <xdr:rowOff>277091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11525250" y="12816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529</xdr:row>
      <xdr:rowOff>277091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11525250" y="12816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529</xdr:row>
      <xdr:rowOff>277091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11525250" y="12816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529</xdr:row>
      <xdr:rowOff>277091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11525250" y="12816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529</xdr:row>
      <xdr:rowOff>277091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11525250" y="12816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529</xdr:row>
      <xdr:rowOff>277091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11525250" y="12816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530</xdr:row>
      <xdr:rowOff>277091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11525250" y="12844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530</xdr:row>
      <xdr:rowOff>277091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11525250" y="12844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530</xdr:row>
      <xdr:rowOff>277091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11525250" y="12844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530</xdr:row>
      <xdr:rowOff>277091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11525250" y="12844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530</xdr:row>
      <xdr:rowOff>277091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11525250" y="12844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530</xdr:row>
      <xdr:rowOff>277091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11525250" y="12844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531</xdr:row>
      <xdr:rowOff>277091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11525250" y="12874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531</xdr:row>
      <xdr:rowOff>277091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11525250" y="12874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531</xdr:row>
      <xdr:rowOff>277091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11525250" y="12874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531</xdr:row>
      <xdr:rowOff>277091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11525250" y="12874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531</xdr:row>
      <xdr:rowOff>277091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11525250" y="12874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531</xdr:row>
      <xdr:rowOff>277091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11525250" y="12874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532</xdr:row>
      <xdr:rowOff>277091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11525250" y="12893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532</xdr:row>
      <xdr:rowOff>277091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11525250" y="12893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532</xdr:row>
      <xdr:rowOff>277091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11525250" y="12893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532</xdr:row>
      <xdr:rowOff>277091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11525250" y="12893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532</xdr:row>
      <xdr:rowOff>277091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11525250" y="12893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532</xdr:row>
      <xdr:rowOff>277091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11525250" y="12893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533</xdr:row>
      <xdr:rowOff>277091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11525250" y="1291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533</xdr:row>
      <xdr:rowOff>277091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11525250" y="1291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533</xdr:row>
      <xdr:rowOff>277091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11525250" y="1291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533</xdr:row>
      <xdr:rowOff>277091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11525250" y="1291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533</xdr:row>
      <xdr:rowOff>277091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11525250" y="1291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533</xdr:row>
      <xdr:rowOff>277091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11525250" y="12912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534</xdr:row>
      <xdr:rowOff>277091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11525250" y="12931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534</xdr:row>
      <xdr:rowOff>277091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11525250" y="12931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534</xdr:row>
      <xdr:rowOff>277091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11525250" y="12931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534</xdr:row>
      <xdr:rowOff>277091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11525250" y="12931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534</xdr:row>
      <xdr:rowOff>277091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11525250" y="12931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534</xdr:row>
      <xdr:rowOff>277091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11525250" y="12931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535</xdr:row>
      <xdr:rowOff>277091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11525250" y="12958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535</xdr:row>
      <xdr:rowOff>277091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11525250" y="12958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535</xdr:row>
      <xdr:rowOff>277091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11525250" y="12958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535</xdr:row>
      <xdr:rowOff>277091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11525250" y="12958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535</xdr:row>
      <xdr:rowOff>277091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11525250" y="12958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535</xdr:row>
      <xdr:rowOff>277091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11525250" y="12958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536</xdr:row>
      <xdr:rowOff>277091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11525250" y="12988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536</xdr:row>
      <xdr:rowOff>277091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11525250" y="12988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536</xdr:row>
      <xdr:rowOff>277091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11525250" y="12988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536</xdr:row>
      <xdr:rowOff>277091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11525250" y="12988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536</xdr:row>
      <xdr:rowOff>277091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11525250" y="12988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536</xdr:row>
      <xdr:rowOff>277091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11525250" y="12988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11525250" y="1300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11525250" y="1300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11525250" y="1300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11525250" y="1300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11525250" y="1300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11525250" y="13007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11525250" y="1302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11525250" y="1302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11525250" y="1302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11525250" y="1302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11525250" y="1302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11525250" y="13026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11525250" y="13045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11525250" y="13045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11525250" y="13045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11525250" y="13045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11525250" y="13045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11525250" y="13045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11525250" y="13073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11525250" y="13073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11525250" y="13073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11525250" y="13073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11525250" y="13073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11525250" y="13073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11525250" y="13102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11525250" y="13102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11525250" y="13102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11525250" y="13102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11525250" y="13102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11525250" y="13102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11525250" y="1312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11525250" y="1312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11525250" y="1312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11525250" y="1312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11525250" y="1312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11525250" y="13121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11525250" y="1314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11525250" y="1314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11525250" y="1314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11525250" y="1314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11525250" y="1314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11525250" y="13140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11525250" y="13159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11525250" y="13159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11525250" y="13159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11525250" y="13159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11525250" y="13159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11525250" y="13159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11525250" y="13187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11525250" y="13187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11525250" y="13187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11525250" y="13187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11525250" y="13187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11525250" y="131874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546</xdr:row>
      <xdr:rowOff>277091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11525250" y="13216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546</xdr:row>
      <xdr:rowOff>277091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11525250" y="13216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546</xdr:row>
      <xdr:rowOff>277091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11525250" y="13216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546</xdr:row>
      <xdr:rowOff>277091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11525250" y="13216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546</xdr:row>
      <xdr:rowOff>277091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11525250" y="13216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546</xdr:row>
      <xdr:rowOff>277091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11525250" y="13216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547</xdr:row>
      <xdr:rowOff>277091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11525250" y="1323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547</xdr:row>
      <xdr:rowOff>277091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11525250" y="1323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547</xdr:row>
      <xdr:rowOff>277091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11525250" y="1323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547</xdr:row>
      <xdr:rowOff>277091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11525250" y="1323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547</xdr:row>
      <xdr:rowOff>277091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11525250" y="1323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547</xdr:row>
      <xdr:rowOff>277091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11525250" y="13236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548</xdr:row>
      <xdr:rowOff>277091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11525250" y="1325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548</xdr:row>
      <xdr:rowOff>277091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11525250" y="1325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548</xdr:row>
      <xdr:rowOff>277091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11525250" y="1325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548</xdr:row>
      <xdr:rowOff>277091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11525250" y="1325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548</xdr:row>
      <xdr:rowOff>277091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11525250" y="1325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548</xdr:row>
      <xdr:rowOff>277091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11525250" y="13255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549</xdr:row>
      <xdr:rowOff>277091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11525250" y="13274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549</xdr:row>
      <xdr:rowOff>277091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11525250" y="13274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549</xdr:row>
      <xdr:rowOff>277091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11525250" y="13274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549</xdr:row>
      <xdr:rowOff>277091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11525250" y="13274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549</xdr:row>
      <xdr:rowOff>277091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11525250" y="13274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549</xdr:row>
      <xdr:rowOff>277091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11525250" y="13274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550</xdr:row>
      <xdr:rowOff>277091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11525250" y="13301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550</xdr:row>
      <xdr:rowOff>277091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11525250" y="13301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550</xdr:row>
      <xdr:rowOff>277091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11525250" y="13301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550</xdr:row>
      <xdr:rowOff>277091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11525250" y="13301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550</xdr:row>
      <xdr:rowOff>277091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11525250" y="13301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550</xdr:row>
      <xdr:rowOff>277091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11525250" y="133017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551</xdr:row>
      <xdr:rowOff>277091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11525250" y="13331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551</xdr:row>
      <xdr:rowOff>277091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11525250" y="13331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551</xdr:row>
      <xdr:rowOff>277091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11525250" y="13331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551</xdr:row>
      <xdr:rowOff>277091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11525250" y="13331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551</xdr:row>
      <xdr:rowOff>277091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11525250" y="13331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551</xdr:row>
      <xdr:rowOff>277091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11525250" y="13331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552</xdr:row>
      <xdr:rowOff>277091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11525250" y="1335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552</xdr:row>
      <xdr:rowOff>277091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11525250" y="1335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552</xdr:row>
      <xdr:rowOff>277091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11525250" y="1335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552</xdr:row>
      <xdr:rowOff>277091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11525250" y="1335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552</xdr:row>
      <xdr:rowOff>277091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11525250" y="1335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552</xdr:row>
      <xdr:rowOff>277091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11525250" y="13350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553</xdr:row>
      <xdr:rowOff>277091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11525250" y="1336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553</xdr:row>
      <xdr:rowOff>277091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11525250" y="1336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553</xdr:row>
      <xdr:rowOff>277091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11525250" y="1336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553</xdr:row>
      <xdr:rowOff>277091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11525250" y="1336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553</xdr:row>
      <xdr:rowOff>277091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11525250" y="1336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553</xdr:row>
      <xdr:rowOff>277091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11525250" y="13369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554</xdr:row>
      <xdr:rowOff>277091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11525250" y="13388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554</xdr:row>
      <xdr:rowOff>277091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11525250" y="13388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554</xdr:row>
      <xdr:rowOff>277091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11525250" y="13388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554</xdr:row>
      <xdr:rowOff>277091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11525250" y="13388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554</xdr:row>
      <xdr:rowOff>277091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11525250" y="13388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554</xdr:row>
      <xdr:rowOff>277091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11525250" y="13388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11525250" y="13416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11525250" y="13416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11525250" y="13416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11525250" y="13416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11525250" y="13416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11525250" y="134160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11525250" y="13445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11525250" y="13445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11525250" y="13445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11525250" y="13445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11525250" y="13445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11525250" y="13445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11525250" y="1346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11525250" y="1346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11525250" y="1346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11525250" y="1346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11525250" y="1346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11525250" y="13464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11525250" y="1348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11525250" y="1348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11525250" y="1348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11525250" y="1348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11525250" y="1348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11525250" y="13483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11525250" y="13502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11525250" y="13502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11525250" y="13502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11525250" y="13502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11525250" y="13502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11525250" y="13502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11525250" y="13530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11525250" y="13530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11525250" y="13530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11525250" y="13530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11525250" y="13530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11525250" y="13530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11525250" y="13559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11525250" y="13559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11525250" y="13559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11525250" y="13559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11525250" y="13559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11525250" y="13559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11525250" y="13578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11525250" y="13578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11525250" y="13578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11525250" y="13578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11525250" y="13578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11525250" y="13578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11525250" y="1359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11525250" y="1359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11525250" y="1359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11525250" y="1359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11525250" y="1359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11525250" y="135979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564</xdr:row>
      <xdr:rowOff>277091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11525250" y="13617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564</xdr:row>
      <xdr:rowOff>277091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11525250" y="13617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564</xdr:row>
      <xdr:rowOff>277091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11525250" y="13617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564</xdr:row>
      <xdr:rowOff>277091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11525250" y="13617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564</xdr:row>
      <xdr:rowOff>277091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11525250" y="13617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564</xdr:row>
      <xdr:rowOff>277091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11525250" y="136170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565</xdr:row>
      <xdr:rowOff>277091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11525250" y="13644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565</xdr:row>
      <xdr:rowOff>277091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11525250" y="13644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565</xdr:row>
      <xdr:rowOff>277091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11525250" y="13644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565</xdr:row>
      <xdr:rowOff>277091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11525250" y="13644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565</xdr:row>
      <xdr:rowOff>277091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11525250" y="13644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565</xdr:row>
      <xdr:rowOff>277091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11525250" y="136446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566</xdr:row>
      <xdr:rowOff>277091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11525250" y="13674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566</xdr:row>
      <xdr:rowOff>277091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11525250" y="13674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566</xdr:row>
      <xdr:rowOff>277091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11525250" y="13674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566</xdr:row>
      <xdr:rowOff>277091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11525250" y="13674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566</xdr:row>
      <xdr:rowOff>277091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11525250" y="13674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566</xdr:row>
      <xdr:rowOff>277091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11525250" y="13674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567</xdr:row>
      <xdr:rowOff>277091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11525250" y="13693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567</xdr:row>
      <xdr:rowOff>277091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11525250" y="13693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567</xdr:row>
      <xdr:rowOff>277091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11525250" y="13693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567</xdr:row>
      <xdr:rowOff>277091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11525250" y="13693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567</xdr:row>
      <xdr:rowOff>277091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11525250" y="13693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567</xdr:row>
      <xdr:rowOff>277091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11525250" y="13693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568</xdr:row>
      <xdr:rowOff>277091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11525250" y="1371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568</xdr:row>
      <xdr:rowOff>277091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11525250" y="1371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568</xdr:row>
      <xdr:rowOff>277091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11525250" y="1371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568</xdr:row>
      <xdr:rowOff>277091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11525250" y="1371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568</xdr:row>
      <xdr:rowOff>277091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11525250" y="1371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568</xdr:row>
      <xdr:rowOff>277091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11525250" y="137122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569</xdr:row>
      <xdr:rowOff>277091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11525250" y="13731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569</xdr:row>
      <xdr:rowOff>277091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11525250" y="13731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569</xdr:row>
      <xdr:rowOff>277091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11525250" y="13731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569</xdr:row>
      <xdr:rowOff>277091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11525250" y="13731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569</xdr:row>
      <xdr:rowOff>277091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11525250" y="13731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569</xdr:row>
      <xdr:rowOff>277091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11525250" y="137313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570</xdr:row>
      <xdr:rowOff>277091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11525250" y="13758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570</xdr:row>
      <xdr:rowOff>277091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11525250" y="13758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570</xdr:row>
      <xdr:rowOff>277091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11525250" y="13758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570</xdr:row>
      <xdr:rowOff>277091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11525250" y="13758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570</xdr:row>
      <xdr:rowOff>277091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11525250" y="13758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570</xdr:row>
      <xdr:rowOff>277091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11525250" y="137589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571</xdr:row>
      <xdr:rowOff>277091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11525250" y="13788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571</xdr:row>
      <xdr:rowOff>277091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11525250" y="13788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571</xdr:row>
      <xdr:rowOff>277091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11525250" y="13788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571</xdr:row>
      <xdr:rowOff>277091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11525250" y="13788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571</xdr:row>
      <xdr:rowOff>277091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11525250" y="13788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571</xdr:row>
      <xdr:rowOff>277091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11525250" y="13788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572</xdr:row>
      <xdr:rowOff>277091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11525250" y="13807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572</xdr:row>
      <xdr:rowOff>277091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11525250" y="13807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572</xdr:row>
      <xdr:rowOff>277091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11525250" y="13807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572</xdr:row>
      <xdr:rowOff>277091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11525250" y="13807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572</xdr:row>
      <xdr:rowOff>277091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11525250" y="13807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572</xdr:row>
      <xdr:rowOff>277091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11525250" y="13807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11525250" y="13826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11525250" y="13826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11525250" y="13826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11525250" y="13826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11525250" y="13826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11525250" y="13826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11525250" y="13845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11525250" y="13845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11525250" y="13845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11525250" y="13845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11525250" y="13845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11525250" y="138456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11525250" y="13873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11525250" y="13873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11525250" y="13873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11525250" y="13873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11525250" y="13873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11525250" y="13873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11525250" y="13902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11525250" y="13902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11525250" y="13902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11525250" y="13902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11525250" y="13902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11525250" y="139027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11525250" y="13921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11525250" y="13921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11525250" y="13921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11525250" y="13921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11525250" y="13921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11525250" y="139218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11525250" y="13940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11525250" y="13940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11525250" y="13940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11525250" y="13940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11525250" y="13940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11525250" y="139408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11525250" y="13959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11525250" y="13959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11525250" y="13959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11525250" y="13959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11525250" y="13959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11525250" y="139599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11525250" y="13987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11525250" y="13987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11525250" y="13987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11525250" y="13987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11525250" y="13987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11525250" y="139875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11525250" y="14017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11525250" y="14017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11525250" y="14017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11525250" y="14017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11525250" y="14017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11525250" y="140170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582</xdr:row>
      <xdr:rowOff>277091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11525250" y="14036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582</xdr:row>
      <xdr:rowOff>277091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11525250" y="14036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582</xdr:row>
      <xdr:rowOff>277091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11525250" y="14036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582</xdr:row>
      <xdr:rowOff>277091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11525250" y="14036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582</xdr:row>
      <xdr:rowOff>277091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11525250" y="14036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582</xdr:row>
      <xdr:rowOff>277091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11525250" y="140361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583</xdr:row>
      <xdr:rowOff>277091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11525250" y="14055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583</xdr:row>
      <xdr:rowOff>277091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11525250" y="14055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583</xdr:row>
      <xdr:rowOff>277091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11525250" y="14055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583</xdr:row>
      <xdr:rowOff>277091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11525250" y="14055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583</xdr:row>
      <xdr:rowOff>277091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11525250" y="14055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583</xdr:row>
      <xdr:rowOff>277091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11525250" y="140551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584</xdr:row>
      <xdr:rowOff>277091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11525250" y="14074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584</xdr:row>
      <xdr:rowOff>277091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11525250" y="14074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584</xdr:row>
      <xdr:rowOff>277091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11525250" y="14074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584</xdr:row>
      <xdr:rowOff>277091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11525250" y="14074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584</xdr:row>
      <xdr:rowOff>277091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11525250" y="14074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584</xdr:row>
      <xdr:rowOff>277091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11525250" y="140742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585</xdr:row>
      <xdr:rowOff>277091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11525250" y="14101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585</xdr:row>
      <xdr:rowOff>277091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11525250" y="14101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585</xdr:row>
      <xdr:rowOff>277091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11525250" y="14101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585</xdr:row>
      <xdr:rowOff>277091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11525250" y="14101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585</xdr:row>
      <xdr:rowOff>277091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11525250" y="14101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585</xdr:row>
      <xdr:rowOff>277091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11525250" y="141018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586</xdr:row>
      <xdr:rowOff>277091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11525250" y="14131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586</xdr:row>
      <xdr:rowOff>277091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11525250" y="14131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586</xdr:row>
      <xdr:rowOff>277091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11525250" y="14131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586</xdr:row>
      <xdr:rowOff>277091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11525250" y="14131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586</xdr:row>
      <xdr:rowOff>277091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11525250" y="14131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586</xdr:row>
      <xdr:rowOff>277091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11525250" y="141313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587</xdr:row>
      <xdr:rowOff>277091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11525250" y="14150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587</xdr:row>
      <xdr:rowOff>277091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11525250" y="14150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587</xdr:row>
      <xdr:rowOff>277091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11525250" y="14150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587</xdr:row>
      <xdr:rowOff>277091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11525250" y="14150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587</xdr:row>
      <xdr:rowOff>277091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11525250" y="14150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587</xdr:row>
      <xdr:rowOff>277091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11525250" y="141504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588</xdr:row>
      <xdr:rowOff>277091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11525250" y="14169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588</xdr:row>
      <xdr:rowOff>277091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11525250" y="14169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588</xdr:row>
      <xdr:rowOff>277091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11525250" y="14169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588</xdr:row>
      <xdr:rowOff>277091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11525250" y="14169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588</xdr:row>
      <xdr:rowOff>277091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11525250" y="14169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588</xdr:row>
      <xdr:rowOff>277091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11525250" y="141694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589</xdr:row>
      <xdr:rowOff>277091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11525250" y="14188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589</xdr:row>
      <xdr:rowOff>277091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11525250" y="14188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589</xdr:row>
      <xdr:rowOff>277091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11525250" y="14188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589</xdr:row>
      <xdr:rowOff>277091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11525250" y="14188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589</xdr:row>
      <xdr:rowOff>277091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11525250" y="14188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589</xdr:row>
      <xdr:rowOff>277091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11525250" y="141885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590</xdr:row>
      <xdr:rowOff>277091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11525250" y="14216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590</xdr:row>
      <xdr:rowOff>277091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11525250" y="14216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590</xdr:row>
      <xdr:rowOff>277091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11525250" y="14216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590</xdr:row>
      <xdr:rowOff>277091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11525250" y="14216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590</xdr:row>
      <xdr:rowOff>277091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11525250" y="14216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590</xdr:row>
      <xdr:rowOff>277091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11525250" y="142161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591</xdr:row>
      <xdr:rowOff>277091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11525250" y="14245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591</xdr:row>
      <xdr:rowOff>277091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11525250" y="14245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591</xdr:row>
      <xdr:rowOff>277091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11525250" y="14245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</xdr:row>
      <xdr:rowOff>277091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3464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3464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3464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</xdr:row>
      <xdr:rowOff>277091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</xdr:row>
      <xdr:rowOff>277091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</xdr:row>
      <xdr:rowOff>277091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</xdr:row>
      <xdr:rowOff>277091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</xdr:row>
      <xdr:rowOff>277091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</xdr:row>
      <xdr:rowOff>277091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</xdr:row>
      <xdr:rowOff>277091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</xdr:row>
      <xdr:rowOff>277091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</xdr:row>
      <xdr:rowOff>277091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3464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3464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3464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</xdr:row>
      <xdr:rowOff>277091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</xdr:row>
      <xdr:rowOff>277091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</xdr:row>
      <xdr:rowOff>277091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</xdr:row>
      <xdr:rowOff>277091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</xdr:row>
      <xdr:rowOff>277091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</xdr:row>
      <xdr:rowOff>277091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</xdr:row>
      <xdr:rowOff>277091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59</xdr:row>
      <xdr:rowOff>277091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69</xdr:row>
      <xdr:rowOff>277091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3464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3464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3464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70</xdr:row>
      <xdr:rowOff>277091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71</xdr:row>
      <xdr:rowOff>277091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72</xdr:row>
      <xdr:rowOff>277091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73</xdr:row>
      <xdr:rowOff>277091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74</xdr:row>
      <xdr:rowOff>277091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75</xdr:row>
      <xdr:rowOff>277091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76</xdr:row>
      <xdr:rowOff>277091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77</xdr:row>
      <xdr:rowOff>277091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87</xdr:row>
      <xdr:rowOff>277091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3464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3464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3464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88</xdr:row>
      <xdr:rowOff>277091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89</xdr:row>
      <xdr:rowOff>277091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90</xdr:row>
      <xdr:rowOff>277091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91</xdr:row>
      <xdr:rowOff>277091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92</xdr:row>
      <xdr:rowOff>277091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93</xdr:row>
      <xdr:rowOff>277091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94</xdr:row>
      <xdr:rowOff>277091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95</xdr:row>
      <xdr:rowOff>277091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105</xdr:row>
      <xdr:rowOff>277091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3464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3464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3464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106</xdr:row>
      <xdr:rowOff>277091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107</xdr:row>
      <xdr:rowOff>277091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108</xdr:row>
      <xdr:rowOff>277091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109</xdr:row>
      <xdr:rowOff>277091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110</xdr:row>
      <xdr:rowOff>277091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111</xdr:row>
      <xdr:rowOff>277091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112</xdr:row>
      <xdr:rowOff>277091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113</xdr:row>
      <xdr:rowOff>277091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123</xdr:row>
      <xdr:rowOff>277091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3464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3464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3464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124</xdr:row>
      <xdr:rowOff>277091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125</xdr:row>
      <xdr:rowOff>277091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126</xdr:row>
      <xdr:rowOff>277091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127</xdr:row>
      <xdr:rowOff>277091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128</xdr:row>
      <xdr:rowOff>277091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129</xdr:row>
      <xdr:rowOff>277091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130</xdr:row>
      <xdr:rowOff>277091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131</xdr:row>
      <xdr:rowOff>277091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141</xdr:row>
      <xdr:rowOff>277091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3464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3464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3464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142</xdr:row>
      <xdr:rowOff>277091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143</xdr:row>
      <xdr:rowOff>277091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144</xdr:row>
      <xdr:rowOff>277091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145</xdr:row>
      <xdr:rowOff>277091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146</xdr:row>
      <xdr:rowOff>277091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147</xdr:row>
      <xdr:rowOff>277091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148</xdr:row>
      <xdr:rowOff>277091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149</xdr:row>
      <xdr:rowOff>277091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159</xdr:row>
      <xdr:rowOff>277091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3464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3464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3464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160</xdr:row>
      <xdr:rowOff>277091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161</xdr:row>
      <xdr:rowOff>277091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162</xdr:row>
      <xdr:rowOff>277091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163</xdr:row>
      <xdr:rowOff>277091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164</xdr:row>
      <xdr:rowOff>277091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165</xdr:row>
      <xdr:rowOff>277091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166</xdr:row>
      <xdr:rowOff>277091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167</xdr:row>
      <xdr:rowOff>277091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177</xdr:row>
      <xdr:rowOff>277091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3464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3464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3464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178</xdr:row>
      <xdr:rowOff>277091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179</xdr:row>
      <xdr:rowOff>277091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180</xdr:row>
      <xdr:rowOff>277091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181</xdr:row>
      <xdr:rowOff>277091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182</xdr:row>
      <xdr:rowOff>277091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183</xdr:row>
      <xdr:rowOff>277091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184</xdr:row>
      <xdr:rowOff>277091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185</xdr:row>
      <xdr:rowOff>277091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195</xdr:row>
      <xdr:rowOff>277091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3464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3464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3464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196</xdr:row>
      <xdr:rowOff>277091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197</xdr:row>
      <xdr:rowOff>277091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198</xdr:row>
      <xdr:rowOff>277091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199</xdr:row>
      <xdr:rowOff>277091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200</xdr:row>
      <xdr:rowOff>277091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201</xdr:row>
      <xdr:rowOff>277091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202</xdr:row>
      <xdr:rowOff>277091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203</xdr:row>
      <xdr:rowOff>277091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213</xdr:row>
      <xdr:rowOff>277091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3464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3464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3464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214</xdr:row>
      <xdr:rowOff>277091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215</xdr:row>
      <xdr:rowOff>277091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216</xdr:row>
      <xdr:rowOff>277091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217</xdr:row>
      <xdr:rowOff>277091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218</xdr:row>
      <xdr:rowOff>277091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219</xdr:row>
      <xdr:rowOff>277091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220</xdr:row>
      <xdr:rowOff>277091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221</xdr:row>
      <xdr:rowOff>277091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231</xdr:row>
      <xdr:rowOff>277091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3464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3464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3464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232</xdr:row>
      <xdr:rowOff>277091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233</xdr:row>
      <xdr:rowOff>277091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234</xdr:row>
      <xdr:rowOff>277091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235</xdr:row>
      <xdr:rowOff>277091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236</xdr:row>
      <xdr:rowOff>277091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237</xdr:row>
      <xdr:rowOff>277091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238</xdr:row>
      <xdr:rowOff>277091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239</xdr:row>
      <xdr:rowOff>277091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249</xdr:row>
      <xdr:rowOff>277091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3464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3464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3464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250</xdr:row>
      <xdr:rowOff>277091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251</xdr:row>
      <xdr:rowOff>277091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252</xdr:row>
      <xdr:rowOff>277091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253</xdr:row>
      <xdr:rowOff>277091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254</xdr:row>
      <xdr:rowOff>277091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255</xdr:row>
      <xdr:rowOff>277091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256</xdr:row>
      <xdr:rowOff>277091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257</xdr:row>
      <xdr:rowOff>277091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267</xdr:row>
      <xdr:rowOff>277091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3464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3464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3464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268</xdr:row>
      <xdr:rowOff>277091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269</xdr:row>
      <xdr:rowOff>277091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270</xdr:row>
      <xdr:rowOff>277091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271</xdr:row>
      <xdr:rowOff>277091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272</xdr:row>
      <xdr:rowOff>277091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273</xdr:row>
      <xdr:rowOff>277091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274</xdr:row>
      <xdr:rowOff>277091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275</xdr:row>
      <xdr:rowOff>277091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285</xdr:row>
      <xdr:rowOff>277091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3464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3464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3464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286</xdr:row>
      <xdr:rowOff>277091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287</xdr:row>
      <xdr:rowOff>277091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288</xdr:row>
      <xdr:rowOff>277091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289</xdr:row>
      <xdr:rowOff>277091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290</xdr:row>
      <xdr:rowOff>277091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291</xdr:row>
      <xdr:rowOff>277091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292</xdr:row>
      <xdr:rowOff>277091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293</xdr:row>
      <xdr:rowOff>277091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303</xdr:row>
      <xdr:rowOff>277091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3464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3464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3464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304</xdr:row>
      <xdr:rowOff>277091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305</xdr:row>
      <xdr:rowOff>277091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306</xdr:row>
      <xdr:rowOff>277091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307</xdr:row>
      <xdr:rowOff>277091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308</xdr:row>
      <xdr:rowOff>277091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309</xdr:row>
      <xdr:rowOff>277091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310</xdr:row>
      <xdr:rowOff>277091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311</xdr:row>
      <xdr:rowOff>277091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321</xdr:row>
      <xdr:rowOff>277091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3464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3464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3464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322</xdr:row>
      <xdr:rowOff>277091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323</xdr:row>
      <xdr:rowOff>277091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324</xdr:row>
      <xdr:rowOff>277091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325</xdr:row>
      <xdr:rowOff>277091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326</xdr:row>
      <xdr:rowOff>277091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327</xdr:row>
      <xdr:rowOff>277091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328</xdr:row>
      <xdr:rowOff>277091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329</xdr:row>
      <xdr:rowOff>277091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339</xdr:row>
      <xdr:rowOff>277091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3464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3464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3464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340</xdr:row>
      <xdr:rowOff>277091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341</xdr:row>
      <xdr:rowOff>277091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342</xdr:row>
      <xdr:rowOff>277091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343</xdr:row>
      <xdr:rowOff>277091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344</xdr:row>
      <xdr:rowOff>277091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345</xdr:row>
      <xdr:rowOff>277091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346</xdr:row>
      <xdr:rowOff>277091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347</xdr:row>
      <xdr:rowOff>277091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357</xdr:row>
      <xdr:rowOff>277091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3464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3464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3464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358</xdr:row>
      <xdr:rowOff>277091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359</xdr:row>
      <xdr:rowOff>277091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360</xdr:row>
      <xdr:rowOff>277091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361</xdr:row>
      <xdr:rowOff>277091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362</xdr:row>
      <xdr:rowOff>277091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363</xdr:row>
      <xdr:rowOff>277091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364</xdr:row>
      <xdr:rowOff>277091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365</xdr:row>
      <xdr:rowOff>277091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375</xdr:row>
      <xdr:rowOff>277091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3464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3464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3464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376</xdr:row>
      <xdr:rowOff>277091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377</xdr:row>
      <xdr:rowOff>277091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378</xdr:row>
      <xdr:rowOff>277091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379</xdr:row>
      <xdr:rowOff>277091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380</xdr:row>
      <xdr:rowOff>277091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381</xdr:row>
      <xdr:rowOff>277091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382</xdr:row>
      <xdr:rowOff>277091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383</xdr:row>
      <xdr:rowOff>277091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393</xdr:row>
      <xdr:rowOff>277091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3464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3464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3464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394</xdr:row>
      <xdr:rowOff>277091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395</xdr:row>
      <xdr:rowOff>277091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396</xdr:row>
      <xdr:rowOff>277091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397</xdr:row>
      <xdr:rowOff>277091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398</xdr:row>
      <xdr:rowOff>277091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399</xdr:row>
      <xdr:rowOff>277091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400</xdr:row>
      <xdr:rowOff>277091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401</xdr:row>
      <xdr:rowOff>277091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411</xdr:row>
      <xdr:rowOff>277091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3464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3464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3464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412</xdr:row>
      <xdr:rowOff>277091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413</xdr:row>
      <xdr:rowOff>277091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414</xdr:row>
      <xdr:rowOff>277091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415</xdr:row>
      <xdr:rowOff>277091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416</xdr:row>
      <xdr:rowOff>277091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417</xdr:row>
      <xdr:rowOff>277091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418</xdr:row>
      <xdr:rowOff>277091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419</xdr:row>
      <xdr:rowOff>277091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429</xdr:row>
      <xdr:rowOff>277091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3464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3464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3464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430</xdr:row>
      <xdr:rowOff>277091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431</xdr:row>
      <xdr:rowOff>277091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432</xdr:row>
      <xdr:rowOff>277091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433</xdr:row>
      <xdr:rowOff>277091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434</xdr:row>
      <xdr:rowOff>277091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435</xdr:row>
      <xdr:rowOff>277091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436</xdr:row>
      <xdr:rowOff>277091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437</xdr:row>
      <xdr:rowOff>277091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447</xdr:row>
      <xdr:rowOff>277091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3464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3464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3464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448</xdr:row>
      <xdr:rowOff>277091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449</xdr:row>
      <xdr:rowOff>277091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450</xdr:row>
      <xdr:rowOff>277091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451</xdr:row>
      <xdr:rowOff>277091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452</xdr:row>
      <xdr:rowOff>277091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453</xdr:row>
      <xdr:rowOff>277091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454</xdr:row>
      <xdr:rowOff>277091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455</xdr:row>
      <xdr:rowOff>277091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465</xdr:row>
      <xdr:rowOff>277091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3464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3464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3464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466</xdr:row>
      <xdr:rowOff>277091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467</xdr:row>
      <xdr:rowOff>277091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468</xdr:row>
      <xdr:rowOff>277091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469</xdr:row>
      <xdr:rowOff>277091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470</xdr:row>
      <xdr:rowOff>277091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471</xdr:row>
      <xdr:rowOff>277091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472</xdr:row>
      <xdr:rowOff>277091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473</xdr:row>
      <xdr:rowOff>277091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483</xdr:row>
      <xdr:rowOff>277091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3464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3464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3464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484</xdr:row>
      <xdr:rowOff>277091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485</xdr:row>
      <xdr:rowOff>277091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486</xdr:row>
      <xdr:rowOff>277091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487</xdr:row>
      <xdr:rowOff>277091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488</xdr:row>
      <xdr:rowOff>277091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489</xdr:row>
      <xdr:rowOff>277091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490</xdr:row>
      <xdr:rowOff>277091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491</xdr:row>
      <xdr:rowOff>277091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501</xdr:row>
      <xdr:rowOff>277091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3464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3464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3464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502</xdr:row>
      <xdr:rowOff>277091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503</xdr:row>
      <xdr:rowOff>277091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504</xdr:row>
      <xdr:rowOff>277091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505</xdr:row>
      <xdr:rowOff>277091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506</xdr:row>
      <xdr:rowOff>277091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507</xdr:row>
      <xdr:rowOff>277091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508</xdr:row>
      <xdr:rowOff>277091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509</xdr:row>
      <xdr:rowOff>277091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519</xdr:row>
      <xdr:rowOff>277091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3464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3464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3464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520</xdr:row>
      <xdr:rowOff>277091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521</xdr:row>
      <xdr:rowOff>277091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522</xdr:row>
      <xdr:rowOff>277091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523</xdr:row>
      <xdr:rowOff>277091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524</xdr:row>
      <xdr:rowOff>277091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525</xdr:row>
      <xdr:rowOff>277091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526</xdr:row>
      <xdr:rowOff>277091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527</xdr:row>
      <xdr:rowOff>277091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537</xdr:row>
      <xdr:rowOff>277091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3464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3464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3464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538</xdr:row>
      <xdr:rowOff>277091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539</xdr:row>
      <xdr:rowOff>277091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540</xdr:row>
      <xdr:rowOff>277091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541</xdr:row>
      <xdr:rowOff>277091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542</xdr:row>
      <xdr:rowOff>277091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543</xdr:row>
      <xdr:rowOff>277091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544</xdr:row>
      <xdr:rowOff>277091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545</xdr:row>
      <xdr:rowOff>277091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555</xdr:row>
      <xdr:rowOff>277091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3464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3464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3464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556</xdr:row>
      <xdr:rowOff>277091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557</xdr:row>
      <xdr:rowOff>277091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558</xdr:row>
      <xdr:rowOff>277091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559</xdr:row>
      <xdr:rowOff>277091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560</xdr:row>
      <xdr:rowOff>277091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561</xdr:row>
      <xdr:rowOff>277091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562</xdr:row>
      <xdr:rowOff>277091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563</xdr:row>
      <xdr:rowOff>277091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573</xdr:row>
      <xdr:rowOff>277091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11519647" y="591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3464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3464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3464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11519647" y="725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11519647" y="7631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574</xdr:row>
      <xdr:rowOff>277091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11519647" y="6193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575</xdr:row>
      <xdr:rowOff>277091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11519647" y="6489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576</xdr:row>
      <xdr:rowOff>277091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11519647" y="6679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577</xdr:row>
      <xdr:rowOff>277091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11519647" y="6870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578</xdr:row>
      <xdr:rowOff>277091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11519647" y="706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579</xdr:row>
      <xdr:rowOff>277091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11519647" y="72510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580</xdr:row>
      <xdr:rowOff>277091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11519647" y="7527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581</xdr:row>
      <xdr:rowOff>277091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11519647" y="7822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401175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7924800" y="538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94011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9401175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3464</xdr:rowOff>
    </xdr:from>
    <xdr:ext cx="184731" cy="264560"/>
    <xdr:sp macro="" textlink="">
      <xdr:nvSpPr>
        <xdr:cNvPr id="48" name="TextBox 47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3464</xdr:rowOff>
    </xdr:from>
    <xdr:ext cx="184731" cy="264560"/>
    <xdr:sp macro="" textlink="">
      <xdr:nvSpPr>
        <xdr:cNvPr id="49" name="TextBox 48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3464</xdr:rowOff>
    </xdr:from>
    <xdr:ext cx="184731" cy="264560"/>
    <xdr:sp macro="" textlink="">
      <xdr:nvSpPr>
        <xdr:cNvPr id="50" name="TextBox 49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3464</xdr:rowOff>
    </xdr:from>
    <xdr:ext cx="184731" cy="264560"/>
    <xdr:sp macro="" textlink="">
      <xdr:nvSpPr>
        <xdr:cNvPr id="51" name="TextBox 50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3464</xdr:rowOff>
    </xdr:from>
    <xdr:ext cx="184731" cy="264560"/>
    <xdr:sp macro="" textlink="">
      <xdr:nvSpPr>
        <xdr:cNvPr id="52" name="TextBox 51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28</xdr:row>
      <xdr:rowOff>3464</xdr:rowOff>
    </xdr:from>
    <xdr:ext cx="184731" cy="264560"/>
    <xdr:sp macro="" textlink="">
      <xdr:nvSpPr>
        <xdr:cNvPr id="53" name="TextBox 52"/>
        <xdr:cNvSpPr txBox="1"/>
      </xdr:nvSpPr>
      <xdr:spPr>
        <a:xfrm>
          <a:off x="9401175" y="100237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Q281"/>
  <sheetViews>
    <sheetView topLeftCell="B1" zoomScale="40" zoomScaleNormal="40" zoomScaleSheetLayoutView="100" workbookViewId="0">
      <pane xSplit="1" ySplit="5" topLeftCell="F6" activePane="bottomRight" state="frozen"/>
      <selection activeCell="B1" sqref="B1"/>
      <selection pane="topRight" activeCell="C1" sqref="C1"/>
      <selection pane="bottomLeft" activeCell="B6" sqref="B6"/>
      <selection pane="bottomRight" activeCell="L12" sqref="L12:L16"/>
    </sheetView>
  </sheetViews>
  <sheetFormatPr defaultRowHeight="15.75" x14ac:dyDescent="0.2"/>
  <cols>
    <col min="1" max="1" width="7.140625" style="75" customWidth="1"/>
    <col min="2" max="2" width="38.5703125" style="75" customWidth="1"/>
    <col min="3" max="3" width="26.28515625" style="75" customWidth="1"/>
    <col min="4" max="4" width="15.5703125" style="75" customWidth="1"/>
    <col min="5" max="5" width="15.7109375" style="75" customWidth="1"/>
    <col min="6" max="6" width="15.140625" style="75" customWidth="1"/>
    <col min="7" max="7" width="16" style="75" customWidth="1"/>
    <col min="8" max="8" width="18.7109375" style="145" customWidth="1"/>
    <col min="9" max="9" width="19.42578125" style="145" customWidth="1"/>
    <col min="10" max="10" width="13.42578125" style="75" customWidth="1"/>
    <col min="11" max="11" width="58.85546875" style="75" customWidth="1"/>
    <col min="12" max="12" width="40.28515625" style="75" customWidth="1"/>
    <col min="13" max="13" width="17.7109375" style="75" customWidth="1"/>
    <col min="14" max="14" width="15.28515625" style="75" customWidth="1"/>
    <col min="15" max="15" width="17.5703125" style="75" customWidth="1"/>
    <col min="16" max="16" width="18" style="75" customWidth="1"/>
    <col min="17" max="17" width="18.28515625" style="75" customWidth="1"/>
    <col min="18" max="16384" width="9.140625" style="75"/>
  </cols>
  <sheetData>
    <row r="1" spans="1:16" ht="30.75" x14ac:dyDescent="0.2"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</row>
    <row r="2" spans="1:16" ht="84" customHeight="1" x14ac:dyDescent="0.2">
      <c r="B2" s="186" t="s">
        <v>502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s="2" customFormat="1" x14ac:dyDescent="0.2">
      <c r="A3" s="187" t="s">
        <v>1</v>
      </c>
      <c r="B3" s="1"/>
      <c r="C3" s="177" t="s">
        <v>2</v>
      </c>
      <c r="D3" s="188" t="s">
        <v>3</v>
      </c>
      <c r="E3" s="189"/>
      <c r="F3" s="188" t="s">
        <v>4</v>
      </c>
      <c r="G3" s="189"/>
      <c r="H3" s="188" t="s">
        <v>5</v>
      </c>
      <c r="I3" s="190"/>
      <c r="J3" s="189"/>
      <c r="K3" s="188" t="s">
        <v>6</v>
      </c>
      <c r="L3" s="189"/>
      <c r="M3" s="188" t="s">
        <v>7</v>
      </c>
      <c r="N3" s="190"/>
      <c r="O3" s="189"/>
      <c r="P3" s="187" t="s">
        <v>8</v>
      </c>
    </row>
    <row r="4" spans="1:16" ht="110.25" x14ac:dyDescent="0.2">
      <c r="A4" s="187"/>
      <c r="B4" s="3" t="s">
        <v>9</v>
      </c>
      <c r="C4" s="179"/>
      <c r="D4" s="70" t="s">
        <v>10</v>
      </c>
      <c r="E4" s="70" t="s">
        <v>11</v>
      </c>
      <c r="F4" s="70" t="s">
        <v>10</v>
      </c>
      <c r="G4" s="70" t="s">
        <v>11</v>
      </c>
      <c r="H4" s="152" t="s">
        <v>12</v>
      </c>
      <c r="I4" s="144" t="s">
        <v>13</v>
      </c>
      <c r="J4" s="70" t="s">
        <v>14</v>
      </c>
      <c r="K4" s="64" t="s">
        <v>15</v>
      </c>
      <c r="L4" s="64" t="s">
        <v>16</v>
      </c>
      <c r="M4" s="70" t="s">
        <v>17</v>
      </c>
      <c r="N4" s="70" t="s">
        <v>18</v>
      </c>
      <c r="O4" s="70" t="s">
        <v>19</v>
      </c>
      <c r="P4" s="187"/>
    </row>
    <row r="5" spans="1:16" s="2" customFormat="1" x14ac:dyDescent="0.2">
      <c r="A5" s="70"/>
      <c r="B5" s="70">
        <v>2</v>
      </c>
      <c r="C5" s="70">
        <v>3</v>
      </c>
      <c r="D5" s="70">
        <v>4</v>
      </c>
      <c r="E5" s="70">
        <v>5</v>
      </c>
      <c r="F5" s="70">
        <v>4</v>
      </c>
      <c r="G5" s="70">
        <v>5</v>
      </c>
      <c r="H5" s="4"/>
      <c r="I5" s="4"/>
      <c r="J5" s="70"/>
      <c r="K5" s="70">
        <v>6</v>
      </c>
      <c r="L5" s="70"/>
      <c r="M5" s="70"/>
      <c r="N5" s="70"/>
      <c r="O5" s="70"/>
      <c r="P5" s="70">
        <v>7</v>
      </c>
    </row>
    <row r="6" spans="1:16" x14ac:dyDescent="0.2">
      <c r="A6" s="177"/>
      <c r="B6" s="180" t="s">
        <v>20</v>
      </c>
      <c r="C6" s="177" t="s">
        <v>21</v>
      </c>
      <c r="D6" s="177" t="s">
        <v>21</v>
      </c>
      <c r="E6" s="177" t="s">
        <v>21</v>
      </c>
      <c r="F6" s="177" t="s">
        <v>21</v>
      </c>
      <c r="G6" s="177" t="s">
        <v>21</v>
      </c>
      <c r="H6" s="193">
        <f>H12+H63+H128+H254+H272</f>
        <v>3277054.3600000003</v>
      </c>
      <c r="I6" s="193">
        <f>I12+I63+I128+I254+I272</f>
        <v>1509662.2550599999</v>
      </c>
      <c r="J6" s="199">
        <f>+I6/H6</f>
        <v>0.46067659831556768</v>
      </c>
      <c r="K6" s="180"/>
      <c r="L6" s="180"/>
      <c r="M6" s="193">
        <f>M12+M63+M128+M254+M272</f>
        <v>1527899.2</v>
      </c>
      <c r="N6" s="193">
        <f>N12+N63+N128+N254+N272</f>
        <v>732210.81</v>
      </c>
      <c r="O6" s="193">
        <f>O12+O128+O254+O272</f>
        <v>13707.119999999999</v>
      </c>
      <c r="P6" s="180"/>
    </row>
    <row r="7" spans="1:16" x14ac:dyDescent="0.2">
      <c r="A7" s="178"/>
      <c r="B7" s="181"/>
      <c r="C7" s="178"/>
      <c r="D7" s="178"/>
      <c r="E7" s="178"/>
      <c r="F7" s="178"/>
      <c r="G7" s="178"/>
      <c r="H7" s="194"/>
      <c r="I7" s="194"/>
      <c r="J7" s="200"/>
      <c r="K7" s="181"/>
      <c r="L7" s="181"/>
      <c r="M7" s="194"/>
      <c r="N7" s="194"/>
      <c r="O7" s="194"/>
      <c r="P7" s="181"/>
    </row>
    <row r="8" spans="1:16" x14ac:dyDescent="0.2">
      <c r="A8" s="178"/>
      <c r="B8" s="181"/>
      <c r="C8" s="178"/>
      <c r="D8" s="178"/>
      <c r="E8" s="178"/>
      <c r="F8" s="178"/>
      <c r="G8" s="178"/>
      <c r="H8" s="194"/>
      <c r="I8" s="194"/>
      <c r="J8" s="200"/>
      <c r="K8" s="181"/>
      <c r="L8" s="181"/>
      <c r="M8" s="194"/>
      <c r="N8" s="194"/>
      <c r="O8" s="194"/>
      <c r="P8" s="181"/>
    </row>
    <row r="9" spans="1:16" x14ac:dyDescent="0.2">
      <c r="A9" s="178"/>
      <c r="B9" s="181"/>
      <c r="C9" s="178"/>
      <c r="D9" s="178"/>
      <c r="E9" s="178"/>
      <c r="F9" s="178"/>
      <c r="G9" s="178"/>
      <c r="H9" s="194">
        <v>3229478</v>
      </c>
      <c r="I9" s="194">
        <v>3229479</v>
      </c>
      <c r="J9" s="200"/>
      <c r="K9" s="181"/>
      <c r="L9" s="181"/>
      <c r="M9" s="194">
        <v>3229478</v>
      </c>
      <c r="N9" s="194">
        <v>3229479</v>
      </c>
      <c r="O9" s="194">
        <v>3229480.1</v>
      </c>
      <c r="P9" s="181"/>
    </row>
    <row r="10" spans="1:16" x14ac:dyDescent="0.2">
      <c r="A10" s="179"/>
      <c r="B10" s="182"/>
      <c r="C10" s="179"/>
      <c r="D10" s="179"/>
      <c r="E10" s="179"/>
      <c r="F10" s="179"/>
      <c r="G10" s="179"/>
      <c r="H10" s="195"/>
      <c r="I10" s="195"/>
      <c r="J10" s="201"/>
      <c r="K10" s="182"/>
      <c r="L10" s="182"/>
      <c r="M10" s="195"/>
      <c r="N10" s="195"/>
      <c r="O10" s="195"/>
      <c r="P10" s="182"/>
    </row>
    <row r="11" spans="1:16" x14ac:dyDescent="0.2">
      <c r="A11" s="70"/>
      <c r="B11" s="69" t="s">
        <v>22</v>
      </c>
      <c r="C11" s="69"/>
      <c r="D11" s="69"/>
      <c r="E11" s="69"/>
      <c r="F11" s="69"/>
      <c r="G11" s="69"/>
      <c r="H11" s="4"/>
      <c r="I11" s="140"/>
      <c r="J11" s="69"/>
      <c r="K11" s="69"/>
      <c r="L11" s="69"/>
      <c r="M11" s="4"/>
      <c r="N11" s="69"/>
      <c r="O11" s="69"/>
      <c r="P11" s="69"/>
    </row>
    <row r="12" spans="1:16" s="2" customFormat="1" x14ac:dyDescent="0.2">
      <c r="A12" s="177"/>
      <c r="B12" s="180" t="s">
        <v>23</v>
      </c>
      <c r="C12" s="177" t="s">
        <v>21</v>
      </c>
      <c r="D12" s="177" t="s">
        <v>21</v>
      </c>
      <c r="E12" s="177" t="s">
        <v>21</v>
      </c>
      <c r="F12" s="177" t="s">
        <v>21</v>
      </c>
      <c r="G12" s="177" t="s">
        <v>21</v>
      </c>
      <c r="H12" s="193">
        <f>H18+H33+H93+H108+H118+H38</f>
        <v>1324619.6599999999</v>
      </c>
      <c r="I12" s="196">
        <f>I18+I33+I93+I108+I118+I38</f>
        <v>619689.02363999991</v>
      </c>
      <c r="J12" s="199">
        <f>+I12/H12</f>
        <v>0.46782411763388743</v>
      </c>
      <c r="K12" s="180"/>
      <c r="L12" s="180"/>
      <c r="M12" s="193">
        <f>M18+M33+M93+M108+M118</f>
        <v>501673.5</v>
      </c>
      <c r="N12" s="193">
        <f>N18+N33+N93+N108+N118+N38</f>
        <v>290207.33</v>
      </c>
      <c r="O12" s="193">
        <f>O18+O33+O93+O108+O118</f>
        <v>166.39</v>
      </c>
      <c r="P12" s="180"/>
    </row>
    <row r="13" spans="1:16" s="2" customFormat="1" x14ac:dyDescent="0.2">
      <c r="A13" s="178"/>
      <c r="B13" s="181"/>
      <c r="C13" s="178"/>
      <c r="D13" s="178"/>
      <c r="E13" s="178"/>
      <c r="F13" s="178"/>
      <c r="G13" s="178"/>
      <c r="H13" s="194"/>
      <c r="I13" s="197"/>
      <c r="J13" s="200"/>
      <c r="K13" s="181"/>
      <c r="L13" s="181"/>
      <c r="M13" s="194"/>
      <c r="N13" s="194"/>
      <c r="O13" s="194"/>
      <c r="P13" s="181"/>
    </row>
    <row r="14" spans="1:16" s="2" customFormat="1" x14ac:dyDescent="0.2">
      <c r="A14" s="178"/>
      <c r="B14" s="181"/>
      <c r="C14" s="178"/>
      <c r="D14" s="178"/>
      <c r="E14" s="178"/>
      <c r="F14" s="178"/>
      <c r="G14" s="178"/>
      <c r="H14" s="194"/>
      <c r="I14" s="197"/>
      <c r="J14" s="200"/>
      <c r="K14" s="181"/>
      <c r="L14" s="181"/>
      <c r="M14" s="194"/>
      <c r="N14" s="194"/>
      <c r="O14" s="194"/>
      <c r="P14" s="181"/>
    </row>
    <row r="15" spans="1:16" s="2" customFormat="1" x14ac:dyDescent="0.2">
      <c r="A15" s="178"/>
      <c r="B15" s="181"/>
      <c r="C15" s="178"/>
      <c r="D15" s="178"/>
      <c r="E15" s="178"/>
      <c r="F15" s="178"/>
      <c r="G15" s="178"/>
      <c r="H15" s="194">
        <v>1260193.1000000001</v>
      </c>
      <c r="I15" s="197"/>
      <c r="J15" s="200"/>
      <c r="K15" s="181"/>
      <c r="L15" s="181"/>
      <c r="M15" s="194">
        <v>1260193.1000000001</v>
      </c>
      <c r="N15" s="194"/>
      <c r="O15" s="194">
        <v>1260195.1000000001</v>
      </c>
      <c r="P15" s="181"/>
    </row>
    <row r="16" spans="1:16" s="2" customFormat="1" x14ac:dyDescent="0.2">
      <c r="A16" s="179"/>
      <c r="B16" s="182"/>
      <c r="C16" s="179"/>
      <c r="D16" s="179"/>
      <c r="E16" s="179"/>
      <c r="F16" s="179"/>
      <c r="G16" s="179"/>
      <c r="H16" s="195"/>
      <c r="I16" s="198"/>
      <c r="J16" s="201"/>
      <c r="K16" s="182"/>
      <c r="L16" s="182"/>
      <c r="M16" s="195"/>
      <c r="N16" s="195"/>
      <c r="O16" s="195"/>
      <c r="P16" s="182"/>
    </row>
    <row r="17" spans="1:17" s="2" customFormat="1" x14ac:dyDescent="0.2">
      <c r="A17" s="70"/>
      <c r="B17" s="79" t="s">
        <v>22</v>
      </c>
      <c r="C17" s="70"/>
      <c r="D17" s="70"/>
      <c r="E17" s="70"/>
      <c r="F17" s="70"/>
      <c r="G17" s="70"/>
      <c r="H17" s="4"/>
      <c r="I17" s="5"/>
      <c r="J17" s="70"/>
      <c r="K17" s="70"/>
      <c r="L17" s="70"/>
      <c r="M17" s="4"/>
      <c r="N17" s="70"/>
      <c r="O17" s="70"/>
      <c r="P17" s="70"/>
      <c r="Q17" s="82"/>
    </row>
    <row r="18" spans="1:17" s="2" customFormat="1" ht="15.75" customHeight="1" x14ac:dyDescent="0.2">
      <c r="A18" s="177"/>
      <c r="B18" s="180" t="s">
        <v>24</v>
      </c>
      <c r="C18" s="180" t="s">
        <v>25</v>
      </c>
      <c r="D18" s="180" t="s">
        <v>26</v>
      </c>
      <c r="E18" s="180" t="s">
        <v>27</v>
      </c>
      <c r="F18" s="180" t="s">
        <v>26</v>
      </c>
      <c r="G18" s="180" t="s">
        <v>27</v>
      </c>
      <c r="H18" s="138">
        <f>H23+H28</f>
        <v>30793</v>
      </c>
      <c r="I18" s="146">
        <f>I23+I28</f>
        <v>9048.4567000000006</v>
      </c>
      <c r="J18" s="71">
        <f>I18/H18</f>
        <v>0.29384784528951385</v>
      </c>
      <c r="K18" s="180" t="s">
        <v>437</v>
      </c>
      <c r="L18" s="180" t="s">
        <v>573</v>
      </c>
      <c r="M18" s="193">
        <f>M23+M28</f>
        <v>30793</v>
      </c>
      <c r="N18" s="193">
        <f>N23+N28</f>
        <v>0</v>
      </c>
      <c r="O18" s="193">
        <f>O23+O28</f>
        <v>0</v>
      </c>
      <c r="P18" s="180"/>
    </row>
    <row r="19" spans="1:17" s="2" customFormat="1" ht="42.75" customHeight="1" x14ac:dyDescent="0.2">
      <c r="A19" s="178"/>
      <c r="B19" s="181"/>
      <c r="C19" s="181"/>
      <c r="D19" s="181"/>
      <c r="E19" s="181"/>
      <c r="F19" s="181"/>
      <c r="G19" s="181"/>
      <c r="H19" s="139"/>
      <c r="I19" s="147"/>
      <c r="J19" s="68"/>
      <c r="K19" s="178"/>
      <c r="L19" s="181"/>
      <c r="M19" s="194"/>
      <c r="N19" s="194"/>
      <c r="O19" s="194"/>
      <c r="P19" s="181"/>
    </row>
    <row r="20" spans="1:17" s="2" customFormat="1" ht="44.25" customHeight="1" x14ac:dyDescent="0.2">
      <c r="A20" s="178"/>
      <c r="B20" s="181"/>
      <c r="C20" s="181"/>
      <c r="D20" s="181"/>
      <c r="E20" s="181"/>
      <c r="F20" s="181"/>
      <c r="G20" s="181"/>
      <c r="H20" s="139"/>
      <c r="I20" s="142"/>
      <c r="J20" s="68"/>
      <c r="K20" s="178"/>
      <c r="L20" s="181"/>
      <c r="M20" s="194"/>
      <c r="N20" s="194"/>
      <c r="O20" s="194"/>
      <c r="P20" s="181"/>
    </row>
    <row r="21" spans="1:17" s="2" customFormat="1" ht="24" customHeight="1" x14ac:dyDescent="0.2">
      <c r="A21" s="178"/>
      <c r="B21" s="181"/>
      <c r="C21" s="181"/>
      <c r="D21" s="181"/>
      <c r="E21" s="181"/>
      <c r="F21" s="181"/>
      <c r="G21" s="181"/>
      <c r="H21" s="139"/>
      <c r="I21" s="142"/>
      <c r="J21" s="68"/>
      <c r="K21" s="178"/>
      <c r="L21" s="181"/>
      <c r="M21" s="194"/>
      <c r="N21" s="194"/>
      <c r="O21" s="194"/>
      <c r="P21" s="181"/>
    </row>
    <row r="22" spans="1:17" s="2" customFormat="1" ht="73.5" customHeight="1" x14ac:dyDescent="0.2">
      <c r="A22" s="179"/>
      <c r="B22" s="182"/>
      <c r="C22" s="182"/>
      <c r="D22" s="182"/>
      <c r="E22" s="182"/>
      <c r="F22" s="182"/>
      <c r="G22" s="182"/>
      <c r="H22" s="140"/>
      <c r="I22" s="143"/>
      <c r="J22" s="69"/>
      <c r="K22" s="179"/>
      <c r="L22" s="182"/>
      <c r="M22" s="195"/>
      <c r="N22" s="195"/>
      <c r="O22" s="195"/>
      <c r="P22" s="182"/>
    </row>
    <row r="23" spans="1:17" s="2" customFormat="1" x14ac:dyDescent="0.2">
      <c r="A23" s="177"/>
      <c r="B23" s="180" t="s">
        <v>28</v>
      </c>
      <c r="C23" s="180" t="s">
        <v>25</v>
      </c>
      <c r="D23" s="180" t="s">
        <v>26</v>
      </c>
      <c r="E23" s="180" t="s">
        <v>27</v>
      </c>
      <c r="F23" s="180" t="s">
        <v>26</v>
      </c>
      <c r="G23" s="180" t="s">
        <v>27</v>
      </c>
      <c r="H23" s="193"/>
      <c r="I23" s="141"/>
      <c r="J23" s="67"/>
      <c r="K23" s="180"/>
      <c r="L23" s="180"/>
      <c r="M23" s="193"/>
      <c r="N23" s="180"/>
      <c r="O23" s="180"/>
      <c r="P23" s="180"/>
    </row>
    <row r="24" spans="1:17" s="2" customFormat="1" x14ac:dyDescent="0.2">
      <c r="A24" s="178"/>
      <c r="B24" s="181"/>
      <c r="C24" s="181"/>
      <c r="D24" s="181"/>
      <c r="E24" s="181"/>
      <c r="F24" s="181"/>
      <c r="G24" s="181"/>
      <c r="H24" s="194"/>
      <c r="I24" s="142"/>
      <c r="J24" s="68"/>
      <c r="K24" s="178"/>
      <c r="L24" s="181"/>
      <c r="M24" s="194"/>
      <c r="N24" s="181"/>
      <c r="O24" s="181"/>
      <c r="P24" s="181"/>
    </row>
    <row r="25" spans="1:17" s="2" customFormat="1" x14ac:dyDescent="0.2">
      <c r="A25" s="178"/>
      <c r="B25" s="181"/>
      <c r="C25" s="181"/>
      <c r="D25" s="181"/>
      <c r="E25" s="181"/>
      <c r="F25" s="181"/>
      <c r="G25" s="181"/>
      <c r="H25" s="194"/>
      <c r="I25" s="142"/>
      <c r="J25" s="68"/>
      <c r="K25" s="178"/>
      <c r="L25" s="181"/>
      <c r="M25" s="194"/>
      <c r="N25" s="181"/>
      <c r="O25" s="181"/>
      <c r="P25" s="181"/>
    </row>
    <row r="26" spans="1:17" s="2" customFormat="1" x14ac:dyDescent="0.2">
      <c r="A26" s="178"/>
      <c r="B26" s="181"/>
      <c r="C26" s="181"/>
      <c r="D26" s="181"/>
      <c r="E26" s="181"/>
      <c r="F26" s="181"/>
      <c r="G26" s="181"/>
      <c r="H26" s="194"/>
      <c r="I26" s="142"/>
      <c r="J26" s="68"/>
      <c r="K26" s="178"/>
      <c r="L26" s="181"/>
      <c r="M26" s="194"/>
      <c r="N26" s="181"/>
      <c r="O26" s="181"/>
      <c r="P26" s="181"/>
    </row>
    <row r="27" spans="1:17" s="2" customFormat="1" x14ac:dyDescent="0.2">
      <c r="A27" s="179"/>
      <c r="B27" s="182"/>
      <c r="C27" s="182"/>
      <c r="D27" s="182"/>
      <c r="E27" s="182"/>
      <c r="F27" s="182"/>
      <c r="G27" s="182"/>
      <c r="H27" s="195"/>
      <c r="I27" s="143"/>
      <c r="J27" s="69"/>
      <c r="K27" s="179"/>
      <c r="L27" s="182"/>
      <c r="M27" s="195"/>
      <c r="N27" s="182"/>
      <c r="O27" s="182"/>
      <c r="P27" s="182"/>
    </row>
    <row r="28" spans="1:17" s="2" customFormat="1" ht="22.5" customHeight="1" x14ac:dyDescent="0.2">
      <c r="A28" s="177"/>
      <c r="B28" s="180" t="s">
        <v>29</v>
      </c>
      <c r="C28" s="180" t="s">
        <v>25</v>
      </c>
      <c r="D28" s="180" t="s">
        <v>26</v>
      </c>
      <c r="E28" s="180" t="s">
        <v>27</v>
      </c>
      <c r="F28" s="180" t="s">
        <v>26</v>
      </c>
      <c r="G28" s="180" t="s">
        <v>27</v>
      </c>
      <c r="H28" s="193">
        <v>30793</v>
      </c>
      <c r="I28" s="202">
        <v>9048.4567000000006</v>
      </c>
      <c r="J28" s="199">
        <f>+I28/H28</f>
        <v>0.29384784528951385</v>
      </c>
      <c r="K28" s="180" t="s">
        <v>489</v>
      </c>
      <c r="L28" s="180" t="s">
        <v>572</v>
      </c>
      <c r="M28" s="193">
        <f>+H28</f>
        <v>30793</v>
      </c>
      <c r="N28" s="180"/>
      <c r="O28" s="180"/>
      <c r="P28" s="180"/>
    </row>
    <row r="29" spans="1:17" s="2" customFormat="1" ht="20.25" customHeight="1" x14ac:dyDescent="0.2">
      <c r="A29" s="178"/>
      <c r="B29" s="181"/>
      <c r="C29" s="181"/>
      <c r="D29" s="181"/>
      <c r="E29" s="181"/>
      <c r="F29" s="181"/>
      <c r="G29" s="181"/>
      <c r="H29" s="194"/>
      <c r="I29" s="203"/>
      <c r="J29" s="200"/>
      <c r="K29" s="178"/>
      <c r="L29" s="181"/>
      <c r="M29" s="194"/>
      <c r="N29" s="181"/>
      <c r="O29" s="181"/>
      <c r="P29" s="178"/>
    </row>
    <row r="30" spans="1:17" s="2" customFormat="1" ht="20.25" customHeight="1" x14ac:dyDescent="0.2">
      <c r="A30" s="178"/>
      <c r="B30" s="181"/>
      <c r="C30" s="181"/>
      <c r="D30" s="181"/>
      <c r="E30" s="181"/>
      <c r="F30" s="181"/>
      <c r="G30" s="181"/>
      <c r="H30" s="194"/>
      <c r="I30" s="203"/>
      <c r="J30" s="200"/>
      <c r="K30" s="178"/>
      <c r="L30" s="181"/>
      <c r="M30" s="194"/>
      <c r="N30" s="181"/>
      <c r="O30" s="181"/>
      <c r="P30" s="178"/>
    </row>
    <row r="31" spans="1:17" s="2" customFormat="1" ht="22.5" customHeight="1" x14ac:dyDescent="0.2">
      <c r="A31" s="178"/>
      <c r="B31" s="181"/>
      <c r="C31" s="181"/>
      <c r="D31" s="181"/>
      <c r="E31" s="181"/>
      <c r="F31" s="181"/>
      <c r="G31" s="181"/>
      <c r="H31" s="194"/>
      <c r="I31" s="203"/>
      <c r="J31" s="200"/>
      <c r="K31" s="178"/>
      <c r="L31" s="181"/>
      <c r="M31" s="194">
        <v>68065</v>
      </c>
      <c r="N31" s="181"/>
      <c r="O31" s="181"/>
      <c r="P31" s="178"/>
    </row>
    <row r="32" spans="1:17" s="2" customFormat="1" ht="25.5" customHeight="1" x14ac:dyDescent="0.2">
      <c r="A32" s="179"/>
      <c r="B32" s="182"/>
      <c r="C32" s="182"/>
      <c r="D32" s="182"/>
      <c r="E32" s="182"/>
      <c r="F32" s="182"/>
      <c r="G32" s="182"/>
      <c r="H32" s="195"/>
      <c r="I32" s="203"/>
      <c r="J32" s="201"/>
      <c r="K32" s="179"/>
      <c r="L32" s="182"/>
      <c r="M32" s="195"/>
      <c r="N32" s="182"/>
      <c r="O32" s="182"/>
      <c r="P32" s="179"/>
    </row>
    <row r="33" spans="1:16" s="2" customFormat="1" x14ac:dyDescent="0.2">
      <c r="A33" s="177"/>
      <c r="B33" s="180" t="s">
        <v>30</v>
      </c>
      <c r="C33" s="180" t="s">
        <v>434</v>
      </c>
      <c r="D33" s="180" t="s">
        <v>26</v>
      </c>
      <c r="E33" s="180" t="s">
        <v>27</v>
      </c>
      <c r="F33" s="180" t="s">
        <v>26</v>
      </c>
      <c r="G33" s="180" t="s">
        <v>27</v>
      </c>
      <c r="H33" s="204"/>
      <c r="I33" s="204"/>
      <c r="J33" s="207"/>
      <c r="K33" s="180"/>
      <c r="L33" s="180"/>
      <c r="M33" s="193"/>
      <c r="N33" s="193"/>
      <c r="O33" s="193"/>
      <c r="P33" s="180"/>
    </row>
    <row r="34" spans="1:16" s="2" customFormat="1" x14ac:dyDescent="0.2">
      <c r="A34" s="178"/>
      <c r="B34" s="181"/>
      <c r="C34" s="181"/>
      <c r="D34" s="181"/>
      <c r="E34" s="181"/>
      <c r="F34" s="181"/>
      <c r="G34" s="181"/>
      <c r="H34" s="205"/>
      <c r="I34" s="205"/>
      <c r="J34" s="208"/>
      <c r="K34" s="178"/>
      <c r="L34" s="181"/>
      <c r="M34" s="194"/>
      <c r="N34" s="194"/>
      <c r="O34" s="194"/>
      <c r="P34" s="181"/>
    </row>
    <row r="35" spans="1:16" s="2" customFormat="1" x14ac:dyDescent="0.2">
      <c r="A35" s="178"/>
      <c r="B35" s="181"/>
      <c r="C35" s="181"/>
      <c r="D35" s="181"/>
      <c r="E35" s="181"/>
      <c r="F35" s="181"/>
      <c r="G35" s="181"/>
      <c r="H35" s="205"/>
      <c r="I35" s="205"/>
      <c r="J35" s="208"/>
      <c r="K35" s="178"/>
      <c r="L35" s="181"/>
      <c r="M35" s="194"/>
      <c r="N35" s="194"/>
      <c r="O35" s="194"/>
      <c r="P35" s="181"/>
    </row>
    <row r="36" spans="1:16" s="2" customFormat="1" x14ac:dyDescent="0.2">
      <c r="A36" s="178"/>
      <c r="B36" s="181"/>
      <c r="C36" s="181"/>
      <c r="D36" s="181"/>
      <c r="E36" s="181"/>
      <c r="F36" s="181"/>
      <c r="G36" s="181"/>
      <c r="H36" s="205"/>
      <c r="I36" s="205"/>
      <c r="J36" s="208"/>
      <c r="K36" s="178"/>
      <c r="L36" s="181"/>
      <c r="M36" s="194"/>
      <c r="N36" s="194"/>
      <c r="O36" s="194"/>
      <c r="P36" s="181"/>
    </row>
    <row r="37" spans="1:16" s="2" customFormat="1" x14ac:dyDescent="0.2">
      <c r="A37" s="179"/>
      <c r="B37" s="182"/>
      <c r="C37" s="182"/>
      <c r="D37" s="182"/>
      <c r="E37" s="182"/>
      <c r="F37" s="182"/>
      <c r="G37" s="182"/>
      <c r="H37" s="206"/>
      <c r="I37" s="206"/>
      <c r="J37" s="209"/>
      <c r="K37" s="179"/>
      <c r="L37" s="182"/>
      <c r="M37" s="195"/>
      <c r="N37" s="195"/>
      <c r="O37" s="195"/>
      <c r="P37" s="182"/>
    </row>
    <row r="38" spans="1:16" s="2" customFormat="1" x14ac:dyDescent="0.2">
      <c r="A38" s="70"/>
      <c r="B38" s="180" t="s">
        <v>31</v>
      </c>
      <c r="C38" s="180" t="s">
        <v>435</v>
      </c>
      <c r="D38" s="180" t="s">
        <v>26</v>
      </c>
      <c r="E38" s="180" t="s">
        <v>27</v>
      </c>
      <c r="F38" s="180" t="s">
        <v>26</v>
      </c>
      <c r="G38" s="180" t="s">
        <v>27</v>
      </c>
      <c r="H38" s="193">
        <f>H43+H48+H53+H58</f>
        <v>47903.66</v>
      </c>
      <c r="I38" s="193">
        <f>I43+I48+I53+I58</f>
        <v>0</v>
      </c>
      <c r="J38" s="67"/>
      <c r="K38" s="180" t="s">
        <v>438</v>
      </c>
      <c r="L38" s="180"/>
      <c r="M38" s="193">
        <f>M43+M48+M53+M58</f>
        <v>47903.66</v>
      </c>
      <c r="N38" s="193">
        <f>N43+N48</f>
        <v>0</v>
      </c>
      <c r="O38" s="193">
        <f>O43+O48</f>
        <v>0</v>
      </c>
      <c r="P38" s="180"/>
    </row>
    <row r="39" spans="1:16" s="2" customFormat="1" x14ac:dyDescent="0.2">
      <c r="A39" s="70"/>
      <c r="B39" s="181"/>
      <c r="C39" s="181"/>
      <c r="D39" s="181"/>
      <c r="E39" s="181"/>
      <c r="F39" s="181"/>
      <c r="G39" s="181"/>
      <c r="H39" s="194"/>
      <c r="I39" s="194"/>
      <c r="J39" s="68"/>
      <c r="K39" s="178"/>
      <c r="L39" s="181"/>
      <c r="M39" s="194"/>
      <c r="N39" s="194"/>
      <c r="O39" s="194"/>
      <c r="P39" s="178"/>
    </row>
    <row r="40" spans="1:16" s="2" customFormat="1" x14ac:dyDescent="0.2">
      <c r="A40" s="70"/>
      <c r="B40" s="181"/>
      <c r="C40" s="181"/>
      <c r="D40" s="181"/>
      <c r="E40" s="181"/>
      <c r="F40" s="181"/>
      <c r="G40" s="181"/>
      <c r="H40" s="194"/>
      <c r="I40" s="194"/>
      <c r="J40" s="68"/>
      <c r="K40" s="178"/>
      <c r="L40" s="181"/>
      <c r="M40" s="194"/>
      <c r="N40" s="194"/>
      <c r="O40" s="194"/>
      <c r="P40" s="178"/>
    </row>
    <row r="41" spans="1:16" s="2" customFormat="1" x14ac:dyDescent="0.2">
      <c r="A41" s="70"/>
      <c r="B41" s="181"/>
      <c r="C41" s="181"/>
      <c r="D41" s="181"/>
      <c r="E41" s="181"/>
      <c r="F41" s="181"/>
      <c r="G41" s="181"/>
      <c r="H41" s="194">
        <v>62063.199999999997</v>
      </c>
      <c r="I41" s="194">
        <v>62064.2</v>
      </c>
      <c r="J41" s="68"/>
      <c r="K41" s="178"/>
      <c r="L41" s="181"/>
      <c r="M41" s="194">
        <v>62063.199999999997</v>
      </c>
      <c r="N41" s="194">
        <v>62064.2</v>
      </c>
      <c r="O41" s="194">
        <v>62065.2</v>
      </c>
      <c r="P41" s="178"/>
    </row>
    <row r="42" spans="1:16" s="2" customFormat="1" x14ac:dyDescent="0.2">
      <c r="A42" s="70"/>
      <c r="B42" s="182"/>
      <c r="C42" s="182"/>
      <c r="D42" s="182"/>
      <c r="E42" s="182"/>
      <c r="F42" s="182"/>
      <c r="G42" s="182"/>
      <c r="H42" s="195"/>
      <c r="I42" s="195"/>
      <c r="J42" s="69"/>
      <c r="K42" s="179"/>
      <c r="L42" s="182"/>
      <c r="M42" s="195"/>
      <c r="N42" s="195"/>
      <c r="O42" s="195"/>
      <c r="P42" s="179"/>
    </row>
    <row r="43" spans="1:16" s="2" customFormat="1" x14ac:dyDescent="0.2">
      <c r="A43" s="70"/>
      <c r="B43" s="180" t="s">
        <v>32</v>
      </c>
      <c r="C43" s="180" t="s">
        <v>435</v>
      </c>
      <c r="D43" s="180" t="s">
        <v>26</v>
      </c>
      <c r="E43" s="180" t="s">
        <v>27</v>
      </c>
      <c r="F43" s="180" t="s">
        <v>26</v>
      </c>
      <c r="G43" s="180" t="s">
        <v>27</v>
      </c>
      <c r="H43" s="193">
        <f>1783+3806</f>
        <v>5589</v>
      </c>
      <c r="I43" s="204"/>
      <c r="J43" s="67"/>
      <c r="K43" s="180" t="s">
        <v>439</v>
      </c>
      <c r="L43" s="180"/>
      <c r="M43" s="193">
        <f>+H43</f>
        <v>5589</v>
      </c>
      <c r="N43" s="180"/>
      <c r="O43" s="180"/>
      <c r="P43" s="180"/>
    </row>
    <row r="44" spans="1:16" s="2" customFormat="1" x14ac:dyDescent="0.2">
      <c r="A44" s="70"/>
      <c r="B44" s="181"/>
      <c r="C44" s="181"/>
      <c r="D44" s="181"/>
      <c r="E44" s="181"/>
      <c r="F44" s="181"/>
      <c r="G44" s="181"/>
      <c r="H44" s="194"/>
      <c r="I44" s="205"/>
      <c r="J44" s="68"/>
      <c r="K44" s="178"/>
      <c r="L44" s="181"/>
      <c r="M44" s="194"/>
      <c r="N44" s="181"/>
      <c r="O44" s="181"/>
      <c r="P44" s="178"/>
    </row>
    <row r="45" spans="1:16" s="2" customFormat="1" x14ac:dyDescent="0.2">
      <c r="A45" s="70"/>
      <c r="B45" s="181"/>
      <c r="C45" s="181"/>
      <c r="D45" s="181"/>
      <c r="E45" s="181"/>
      <c r="F45" s="181"/>
      <c r="G45" s="181"/>
      <c r="H45" s="194"/>
      <c r="I45" s="205"/>
      <c r="J45" s="68"/>
      <c r="K45" s="178"/>
      <c r="L45" s="181"/>
      <c r="M45" s="194"/>
      <c r="N45" s="181"/>
      <c r="O45" s="181"/>
      <c r="P45" s="178"/>
    </row>
    <row r="46" spans="1:16" s="2" customFormat="1" x14ac:dyDescent="0.2">
      <c r="A46" s="70"/>
      <c r="B46" s="181"/>
      <c r="C46" s="181"/>
      <c r="D46" s="181"/>
      <c r="E46" s="181"/>
      <c r="F46" s="181"/>
      <c r="G46" s="181"/>
      <c r="H46" s="194"/>
      <c r="I46" s="205"/>
      <c r="J46" s="68"/>
      <c r="K46" s="178"/>
      <c r="L46" s="181"/>
      <c r="M46" s="194"/>
      <c r="N46" s="181"/>
      <c r="O46" s="181"/>
      <c r="P46" s="178"/>
    </row>
    <row r="47" spans="1:16" s="2" customFormat="1" x14ac:dyDescent="0.2">
      <c r="A47" s="70"/>
      <c r="B47" s="182"/>
      <c r="C47" s="182"/>
      <c r="D47" s="182"/>
      <c r="E47" s="182"/>
      <c r="F47" s="182"/>
      <c r="G47" s="182"/>
      <c r="H47" s="195"/>
      <c r="I47" s="206"/>
      <c r="J47" s="69"/>
      <c r="K47" s="179"/>
      <c r="L47" s="182"/>
      <c r="M47" s="195"/>
      <c r="N47" s="182"/>
      <c r="O47" s="182"/>
      <c r="P47" s="179"/>
    </row>
    <row r="48" spans="1:16" s="2" customFormat="1" x14ac:dyDescent="0.2">
      <c r="A48" s="70"/>
      <c r="B48" s="180" t="s">
        <v>441</v>
      </c>
      <c r="C48" s="180" t="s">
        <v>435</v>
      </c>
      <c r="D48" s="180" t="s">
        <v>26</v>
      </c>
      <c r="E48" s="180" t="s">
        <v>27</v>
      </c>
      <c r="F48" s="180" t="s">
        <v>26</v>
      </c>
      <c r="G48" s="180" t="s">
        <v>27</v>
      </c>
      <c r="H48" s="193">
        <f>11522+24596</f>
        <v>36118</v>
      </c>
      <c r="I48" s="204"/>
      <c r="J48" s="67"/>
      <c r="K48" s="180" t="s">
        <v>440</v>
      </c>
      <c r="L48" s="180"/>
      <c r="M48" s="193">
        <f>+H48</f>
        <v>36118</v>
      </c>
      <c r="N48" s="180"/>
      <c r="O48" s="180"/>
      <c r="P48" s="180"/>
    </row>
    <row r="49" spans="1:16" s="2" customFormat="1" x14ac:dyDescent="0.2">
      <c r="A49" s="70"/>
      <c r="B49" s="181"/>
      <c r="C49" s="181"/>
      <c r="D49" s="181"/>
      <c r="E49" s="181"/>
      <c r="F49" s="181"/>
      <c r="G49" s="181"/>
      <c r="H49" s="194"/>
      <c r="I49" s="205"/>
      <c r="J49" s="68"/>
      <c r="K49" s="178"/>
      <c r="L49" s="181"/>
      <c r="M49" s="194"/>
      <c r="N49" s="181"/>
      <c r="O49" s="181"/>
      <c r="P49" s="178"/>
    </row>
    <row r="50" spans="1:16" s="2" customFormat="1" x14ac:dyDescent="0.2">
      <c r="A50" s="70"/>
      <c r="B50" s="181"/>
      <c r="C50" s="181"/>
      <c r="D50" s="181"/>
      <c r="E50" s="181"/>
      <c r="F50" s="181"/>
      <c r="G50" s="181"/>
      <c r="H50" s="194"/>
      <c r="I50" s="205"/>
      <c r="J50" s="68"/>
      <c r="K50" s="178"/>
      <c r="L50" s="181"/>
      <c r="M50" s="194"/>
      <c r="N50" s="181"/>
      <c r="O50" s="181"/>
      <c r="P50" s="178"/>
    </row>
    <row r="51" spans="1:16" s="2" customFormat="1" x14ac:dyDescent="0.2">
      <c r="A51" s="70"/>
      <c r="B51" s="181"/>
      <c r="C51" s="181"/>
      <c r="D51" s="181"/>
      <c r="E51" s="181"/>
      <c r="F51" s="181"/>
      <c r="G51" s="181"/>
      <c r="H51" s="194"/>
      <c r="I51" s="205"/>
      <c r="J51" s="68"/>
      <c r="K51" s="178"/>
      <c r="L51" s="181"/>
      <c r="M51" s="194"/>
      <c r="N51" s="181"/>
      <c r="O51" s="181"/>
      <c r="P51" s="178"/>
    </row>
    <row r="52" spans="1:16" s="2" customFormat="1" x14ac:dyDescent="0.2">
      <c r="A52" s="70"/>
      <c r="B52" s="182"/>
      <c r="C52" s="182"/>
      <c r="D52" s="182"/>
      <c r="E52" s="182"/>
      <c r="F52" s="182"/>
      <c r="G52" s="182"/>
      <c r="H52" s="195"/>
      <c r="I52" s="206"/>
      <c r="J52" s="69"/>
      <c r="K52" s="179"/>
      <c r="L52" s="182"/>
      <c r="M52" s="195"/>
      <c r="N52" s="182"/>
      <c r="O52" s="182"/>
      <c r="P52" s="179"/>
    </row>
    <row r="53" spans="1:16" s="2" customFormat="1" x14ac:dyDescent="0.2">
      <c r="A53" s="70"/>
      <c r="B53" s="180" t="s">
        <v>442</v>
      </c>
      <c r="C53" s="180" t="s">
        <v>435</v>
      </c>
      <c r="D53" s="180" t="s">
        <v>26</v>
      </c>
      <c r="E53" s="180" t="s">
        <v>27</v>
      </c>
      <c r="F53" s="180" t="s">
        <v>26</v>
      </c>
      <c r="G53" s="180" t="s">
        <v>27</v>
      </c>
      <c r="H53" s="193">
        <v>3336.66</v>
      </c>
      <c r="I53" s="204"/>
      <c r="J53" s="68"/>
      <c r="K53" s="180" t="s">
        <v>440</v>
      </c>
      <c r="L53" s="180"/>
      <c r="M53" s="193">
        <f>+H53</f>
        <v>3336.66</v>
      </c>
      <c r="N53" s="180"/>
      <c r="O53" s="180"/>
      <c r="P53" s="177"/>
    </row>
    <row r="54" spans="1:16" s="2" customFormat="1" x14ac:dyDescent="0.2">
      <c r="A54" s="70"/>
      <c r="B54" s="181"/>
      <c r="C54" s="181"/>
      <c r="D54" s="181"/>
      <c r="E54" s="181"/>
      <c r="F54" s="181"/>
      <c r="G54" s="181"/>
      <c r="H54" s="194"/>
      <c r="I54" s="205"/>
      <c r="J54" s="68"/>
      <c r="K54" s="178"/>
      <c r="L54" s="181"/>
      <c r="M54" s="194"/>
      <c r="N54" s="181"/>
      <c r="O54" s="181"/>
      <c r="P54" s="178"/>
    </row>
    <row r="55" spans="1:16" s="2" customFormat="1" x14ac:dyDescent="0.2">
      <c r="A55" s="70"/>
      <c r="B55" s="181"/>
      <c r="C55" s="181"/>
      <c r="D55" s="181"/>
      <c r="E55" s="181"/>
      <c r="F55" s="181"/>
      <c r="G55" s="181"/>
      <c r="H55" s="194"/>
      <c r="I55" s="205"/>
      <c r="J55" s="68"/>
      <c r="K55" s="178"/>
      <c r="L55" s="181"/>
      <c r="M55" s="194"/>
      <c r="N55" s="181"/>
      <c r="O55" s="181"/>
      <c r="P55" s="178"/>
    </row>
    <row r="56" spans="1:16" s="2" customFormat="1" x14ac:dyDescent="0.2">
      <c r="A56" s="70"/>
      <c r="B56" s="181"/>
      <c r="C56" s="181"/>
      <c r="D56" s="181"/>
      <c r="E56" s="181"/>
      <c r="F56" s="181"/>
      <c r="G56" s="181"/>
      <c r="H56" s="194"/>
      <c r="I56" s="205"/>
      <c r="J56" s="68"/>
      <c r="K56" s="178"/>
      <c r="L56" s="181"/>
      <c r="M56" s="194"/>
      <c r="N56" s="181"/>
      <c r="O56" s="181"/>
      <c r="P56" s="178"/>
    </row>
    <row r="57" spans="1:16" s="2" customFormat="1" x14ac:dyDescent="0.2">
      <c r="A57" s="70"/>
      <c r="B57" s="182"/>
      <c r="C57" s="182"/>
      <c r="D57" s="182"/>
      <c r="E57" s="182"/>
      <c r="F57" s="182"/>
      <c r="G57" s="182"/>
      <c r="H57" s="195"/>
      <c r="I57" s="206"/>
      <c r="J57" s="68"/>
      <c r="K57" s="179"/>
      <c r="L57" s="182"/>
      <c r="M57" s="195"/>
      <c r="N57" s="182"/>
      <c r="O57" s="182"/>
      <c r="P57" s="179"/>
    </row>
    <row r="58" spans="1:16" s="2" customFormat="1" x14ac:dyDescent="0.2">
      <c r="A58" s="70"/>
      <c r="B58" s="180" t="s">
        <v>506</v>
      </c>
      <c r="C58" s="180" t="s">
        <v>435</v>
      </c>
      <c r="D58" s="180" t="s">
        <v>26</v>
      </c>
      <c r="E58" s="180" t="s">
        <v>27</v>
      </c>
      <c r="F58" s="180" t="s">
        <v>26</v>
      </c>
      <c r="G58" s="180" t="s">
        <v>27</v>
      </c>
      <c r="H58" s="193">
        <v>2860</v>
      </c>
      <c r="I58" s="204"/>
      <c r="J58" s="68"/>
      <c r="K58" s="177" t="s">
        <v>443</v>
      </c>
      <c r="L58" s="180"/>
      <c r="M58" s="193">
        <f>+H58</f>
        <v>2860</v>
      </c>
      <c r="N58" s="180"/>
      <c r="O58" s="180"/>
      <c r="P58" s="177"/>
    </row>
    <row r="59" spans="1:16" s="2" customFormat="1" x14ac:dyDescent="0.2">
      <c r="A59" s="70"/>
      <c r="B59" s="181"/>
      <c r="C59" s="181"/>
      <c r="D59" s="181"/>
      <c r="E59" s="181"/>
      <c r="F59" s="181"/>
      <c r="G59" s="181"/>
      <c r="H59" s="194"/>
      <c r="I59" s="205"/>
      <c r="J59" s="68"/>
      <c r="K59" s="178"/>
      <c r="L59" s="181"/>
      <c r="M59" s="194"/>
      <c r="N59" s="181"/>
      <c r="O59" s="181"/>
      <c r="P59" s="178"/>
    </row>
    <row r="60" spans="1:16" s="2" customFormat="1" x14ac:dyDescent="0.2">
      <c r="A60" s="70"/>
      <c r="B60" s="181"/>
      <c r="C60" s="181"/>
      <c r="D60" s="181"/>
      <c r="E60" s="181"/>
      <c r="F60" s="181"/>
      <c r="G60" s="181"/>
      <c r="H60" s="194"/>
      <c r="I60" s="205"/>
      <c r="J60" s="68"/>
      <c r="K60" s="178"/>
      <c r="L60" s="181"/>
      <c r="M60" s="194"/>
      <c r="N60" s="181"/>
      <c r="O60" s="181"/>
      <c r="P60" s="178"/>
    </row>
    <row r="61" spans="1:16" s="2" customFormat="1" x14ac:dyDescent="0.2">
      <c r="A61" s="70"/>
      <c r="B61" s="181"/>
      <c r="C61" s="181"/>
      <c r="D61" s="181"/>
      <c r="E61" s="181"/>
      <c r="F61" s="181"/>
      <c r="G61" s="181"/>
      <c r="H61" s="194"/>
      <c r="I61" s="205"/>
      <c r="J61" s="68"/>
      <c r="K61" s="178"/>
      <c r="L61" s="181"/>
      <c r="M61" s="194"/>
      <c r="N61" s="181"/>
      <c r="O61" s="181"/>
      <c r="P61" s="178"/>
    </row>
    <row r="62" spans="1:16" s="2" customFormat="1" x14ac:dyDescent="0.2">
      <c r="A62" s="70"/>
      <c r="B62" s="182"/>
      <c r="C62" s="182"/>
      <c r="D62" s="182"/>
      <c r="E62" s="182"/>
      <c r="F62" s="182"/>
      <c r="G62" s="182"/>
      <c r="H62" s="195"/>
      <c r="I62" s="206"/>
      <c r="J62" s="68"/>
      <c r="K62" s="179"/>
      <c r="L62" s="182"/>
      <c r="M62" s="195"/>
      <c r="N62" s="182"/>
      <c r="O62" s="182"/>
      <c r="P62" s="179"/>
    </row>
    <row r="63" spans="1:16" s="2" customFormat="1" x14ac:dyDescent="0.2">
      <c r="A63" s="70"/>
      <c r="B63" s="180" t="s">
        <v>33</v>
      </c>
      <c r="C63" s="180" t="s">
        <v>435</v>
      </c>
      <c r="D63" s="180" t="s">
        <v>26</v>
      </c>
      <c r="E63" s="180" t="s">
        <v>27</v>
      </c>
      <c r="F63" s="180" t="s">
        <v>26</v>
      </c>
      <c r="G63" s="180" t="s">
        <v>27</v>
      </c>
      <c r="H63" s="210">
        <f>+SUM(H68:H92)</f>
        <v>0</v>
      </c>
      <c r="I63" s="213">
        <f>+SUM(I68:I92)</f>
        <v>0</v>
      </c>
      <c r="J63" s="67"/>
      <c r="K63" s="180"/>
      <c r="L63" s="180"/>
      <c r="M63" s="193"/>
      <c r="N63" s="216">
        <f>+N68+N73</f>
        <v>0</v>
      </c>
      <c r="O63" s="180"/>
      <c r="P63" s="180"/>
    </row>
    <row r="64" spans="1:16" s="2" customFormat="1" x14ac:dyDescent="0.2">
      <c r="A64" s="70"/>
      <c r="B64" s="181"/>
      <c r="C64" s="181"/>
      <c r="D64" s="181"/>
      <c r="E64" s="181"/>
      <c r="F64" s="181"/>
      <c r="G64" s="181"/>
      <c r="H64" s="211"/>
      <c r="I64" s="214"/>
      <c r="J64" s="68"/>
      <c r="K64" s="178"/>
      <c r="L64" s="181"/>
      <c r="M64" s="194"/>
      <c r="N64" s="217"/>
      <c r="O64" s="181"/>
      <c r="P64" s="178"/>
    </row>
    <row r="65" spans="1:16" s="2" customFormat="1" x14ac:dyDescent="0.2">
      <c r="A65" s="70"/>
      <c r="B65" s="181"/>
      <c r="C65" s="181"/>
      <c r="D65" s="181"/>
      <c r="E65" s="181"/>
      <c r="F65" s="181"/>
      <c r="G65" s="181"/>
      <c r="H65" s="211"/>
      <c r="I65" s="214"/>
      <c r="J65" s="68"/>
      <c r="K65" s="178"/>
      <c r="L65" s="181"/>
      <c r="M65" s="194"/>
      <c r="N65" s="217"/>
      <c r="O65" s="181"/>
      <c r="P65" s="178"/>
    </row>
    <row r="66" spans="1:16" s="2" customFormat="1" x14ac:dyDescent="0.2">
      <c r="A66" s="70"/>
      <c r="B66" s="181"/>
      <c r="C66" s="181"/>
      <c r="D66" s="181"/>
      <c r="E66" s="181"/>
      <c r="F66" s="181"/>
      <c r="G66" s="181"/>
      <c r="H66" s="211">
        <v>177297.1</v>
      </c>
      <c r="I66" s="214">
        <v>177298.1</v>
      </c>
      <c r="J66" s="68"/>
      <c r="K66" s="178"/>
      <c r="L66" s="181"/>
      <c r="M66" s="194"/>
      <c r="N66" s="217"/>
      <c r="O66" s="181"/>
      <c r="P66" s="178"/>
    </row>
    <row r="67" spans="1:16" s="2" customFormat="1" x14ac:dyDescent="0.2">
      <c r="A67" s="70"/>
      <c r="B67" s="182"/>
      <c r="C67" s="182"/>
      <c r="D67" s="182"/>
      <c r="E67" s="182"/>
      <c r="F67" s="182"/>
      <c r="G67" s="182"/>
      <c r="H67" s="212"/>
      <c r="I67" s="215"/>
      <c r="J67" s="69"/>
      <c r="K67" s="179"/>
      <c r="L67" s="182"/>
      <c r="M67" s="195"/>
      <c r="N67" s="218"/>
      <c r="O67" s="182"/>
      <c r="P67" s="179"/>
    </row>
    <row r="68" spans="1:16" s="2" customFormat="1" x14ac:dyDescent="0.2">
      <c r="A68" s="70"/>
      <c r="B68" s="180" t="s">
        <v>34</v>
      </c>
      <c r="C68" s="180" t="s">
        <v>435</v>
      </c>
      <c r="D68" s="180" t="s">
        <v>26</v>
      </c>
      <c r="E68" s="180" t="s">
        <v>27</v>
      </c>
      <c r="F68" s="180" t="s">
        <v>26</v>
      </c>
      <c r="G68" s="180" t="s">
        <v>27</v>
      </c>
      <c r="H68" s="193"/>
      <c r="I68" s="193"/>
      <c r="J68" s="67"/>
      <c r="K68" s="180"/>
      <c r="L68" s="180"/>
      <c r="M68" s="193"/>
      <c r="N68" s="180"/>
      <c r="O68" s="180"/>
      <c r="P68" s="180"/>
    </row>
    <row r="69" spans="1:16" s="2" customFormat="1" x14ac:dyDescent="0.2">
      <c r="A69" s="70"/>
      <c r="B69" s="181"/>
      <c r="C69" s="181"/>
      <c r="D69" s="181"/>
      <c r="E69" s="181"/>
      <c r="F69" s="181"/>
      <c r="G69" s="181"/>
      <c r="H69" s="194"/>
      <c r="I69" s="194"/>
      <c r="J69" s="68"/>
      <c r="K69" s="178"/>
      <c r="L69" s="181"/>
      <c r="M69" s="194"/>
      <c r="N69" s="181"/>
      <c r="O69" s="181"/>
      <c r="P69" s="178"/>
    </row>
    <row r="70" spans="1:16" s="2" customFormat="1" x14ac:dyDescent="0.2">
      <c r="A70" s="70"/>
      <c r="B70" s="181"/>
      <c r="C70" s="181"/>
      <c r="D70" s="181"/>
      <c r="E70" s="181"/>
      <c r="F70" s="181"/>
      <c r="G70" s="181"/>
      <c r="H70" s="194"/>
      <c r="I70" s="194"/>
      <c r="J70" s="68"/>
      <c r="K70" s="178"/>
      <c r="L70" s="181"/>
      <c r="M70" s="194"/>
      <c r="N70" s="181"/>
      <c r="O70" s="181"/>
      <c r="P70" s="178"/>
    </row>
    <row r="71" spans="1:16" s="2" customFormat="1" x14ac:dyDescent="0.2">
      <c r="A71" s="70"/>
      <c r="B71" s="181"/>
      <c r="C71" s="181"/>
      <c r="D71" s="181"/>
      <c r="E71" s="181"/>
      <c r="F71" s="181"/>
      <c r="G71" s="181"/>
      <c r="H71" s="194"/>
      <c r="I71" s="194"/>
      <c r="J71" s="68"/>
      <c r="K71" s="178"/>
      <c r="L71" s="181"/>
      <c r="M71" s="194"/>
      <c r="N71" s="181"/>
      <c r="O71" s="181"/>
      <c r="P71" s="178"/>
    </row>
    <row r="72" spans="1:16" s="2" customFormat="1" x14ac:dyDescent="0.2">
      <c r="A72" s="70"/>
      <c r="B72" s="182"/>
      <c r="C72" s="182"/>
      <c r="D72" s="182"/>
      <c r="E72" s="182"/>
      <c r="F72" s="182"/>
      <c r="G72" s="182"/>
      <c r="H72" s="195"/>
      <c r="I72" s="195"/>
      <c r="J72" s="69"/>
      <c r="K72" s="179"/>
      <c r="L72" s="182"/>
      <c r="M72" s="195"/>
      <c r="N72" s="182"/>
      <c r="O72" s="182"/>
      <c r="P72" s="179"/>
    </row>
    <row r="73" spans="1:16" s="2" customFormat="1" x14ac:dyDescent="0.2">
      <c r="A73" s="70"/>
      <c r="B73" s="180" t="s">
        <v>35</v>
      </c>
      <c r="C73" s="180" t="s">
        <v>435</v>
      </c>
      <c r="D73" s="180" t="s">
        <v>26</v>
      </c>
      <c r="E73" s="180" t="s">
        <v>27</v>
      </c>
      <c r="F73" s="180" t="s">
        <v>26</v>
      </c>
      <c r="G73" s="180" t="s">
        <v>27</v>
      </c>
      <c r="H73" s="193"/>
      <c r="I73" s="219"/>
      <c r="J73" s="67"/>
      <c r="K73" s="180"/>
      <c r="L73" s="180"/>
      <c r="M73" s="193"/>
      <c r="N73" s="180"/>
      <c r="O73" s="180"/>
      <c r="P73" s="180"/>
    </row>
    <row r="74" spans="1:16" s="2" customFormat="1" x14ac:dyDescent="0.2">
      <c r="A74" s="70"/>
      <c r="B74" s="181"/>
      <c r="C74" s="181"/>
      <c r="D74" s="181"/>
      <c r="E74" s="181"/>
      <c r="F74" s="181"/>
      <c r="G74" s="181"/>
      <c r="H74" s="194"/>
      <c r="I74" s="220"/>
      <c r="J74" s="68"/>
      <c r="K74" s="178"/>
      <c r="L74" s="181"/>
      <c r="M74" s="194"/>
      <c r="N74" s="181"/>
      <c r="O74" s="181"/>
      <c r="P74" s="178"/>
    </row>
    <row r="75" spans="1:16" s="2" customFormat="1" x14ac:dyDescent="0.2">
      <c r="A75" s="70"/>
      <c r="B75" s="181"/>
      <c r="C75" s="181"/>
      <c r="D75" s="181"/>
      <c r="E75" s="181"/>
      <c r="F75" s="181"/>
      <c r="G75" s="181"/>
      <c r="H75" s="194"/>
      <c r="I75" s="220"/>
      <c r="J75" s="68"/>
      <c r="K75" s="178"/>
      <c r="L75" s="181"/>
      <c r="M75" s="194"/>
      <c r="N75" s="181"/>
      <c r="O75" s="181"/>
      <c r="P75" s="178"/>
    </row>
    <row r="76" spans="1:16" s="2" customFormat="1" x14ac:dyDescent="0.2">
      <c r="A76" s="70"/>
      <c r="B76" s="181"/>
      <c r="C76" s="181"/>
      <c r="D76" s="181"/>
      <c r="E76" s="181"/>
      <c r="F76" s="181"/>
      <c r="G76" s="181"/>
      <c r="H76" s="194"/>
      <c r="I76" s="220"/>
      <c r="J76" s="68"/>
      <c r="K76" s="178"/>
      <c r="L76" s="181"/>
      <c r="M76" s="194"/>
      <c r="N76" s="181"/>
      <c r="O76" s="181"/>
      <c r="P76" s="178"/>
    </row>
    <row r="77" spans="1:16" s="2" customFormat="1" x14ac:dyDescent="0.2">
      <c r="A77" s="70"/>
      <c r="B77" s="182"/>
      <c r="C77" s="182"/>
      <c r="D77" s="182"/>
      <c r="E77" s="182"/>
      <c r="F77" s="182"/>
      <c r="G77" s="182"/>
      <c r="H77" s="195"/>
      <c r="I77" s="221"/>
      <c r="J77" s="69"/>
      <c r="K77" s="179"/>
      <c r="L77" s="182"/>
      <c r="M77" s="195"/>
      <c r="N77" s="182"/>
      <c r="O77" s="182"/>
      <c r="P77" s="179"/>
    </row>
    <row r="78" spans="1:16" s="2" customFormat="1" x14ac:dyDescent="0.2">
      <c r="A78" s="70"/>
      <c r="B78" s="180" t="s">
        <v>36</v>
      </c>
      <c r="C78" s="180" t="s">
        <v>435</v>
      </c>
      <c r="D78" s="180" t="s">
        <v>26</v>
      </c>
      <c r="E78" s="180" t="s">
        <v>27</v>
      </c>
      <c r="F78" s="180" t="s">
        <v>26</v>
      </c>
      <c r="G78" s="180" t="s">
        <v>27</v>
      </c>
      <c r="H78" s="193"/>
      <c r="I78" s="141"/>
      <c r="J78" s="67"/>
      <c r="K78" s="180"/>
      <c r="L78" s="180"/>
      <c r="M78" s="193"/>
      <c r="N78" s="180"/>
      <c r="O78" s="180"/>
      <c r="P78" s="180"/>
    </row>
    <row r="79" spans="1:16" s="2" customFormat="1" x14ac:dyDescent="0.2">
      <c r="A79" s="70"/>
      <c r="B79" s="181"/>
      <c r="C79" s="181"/>
      <c r="D79" s="181"/>
      <c r="E79" s="181"/>
      <c r="F79" s="181"/>
      <c r="G79" s="181"/>
      <c r="H79" s="194"/>
      <c r="I79" s="142"/>
      <c r="J79" s="68"/>
      <c r="K79" s="178"/>
      <c r="L79" s="181"/>
      <c r="M79" s="194"/>
      <c r="N79" s="181"/>
      <c r="O79" s="181"/>
      <c r="P79" s="178"/>
    </row>
    <row r="80" spans="1:16" s="2" customFormat="1" x14ac:dyDescent="0.2">
      <c r="A80" s="70"/>
      <c r="B80" s="181"/>
      <c r="C80" s="181"/>
      <c r="D80" s="181"/>
      <c r="E80" s="181"/>
      <c r="F80" s="181"/>
      <c r="G80" s="181"/>
      <c r="H80" s="194"/>
      <c r="I80" s="142"/>
      <c r="J80" s="68"/>
      <c r="K80" s="178"/>
      <c r="L80" s="181"/>
      <c r="M80" s="194"/>
      <c r="N80" s="181"/>
      <c r="O80" s="181"/>
      <c r="P80" s="178"/>
    </row>
    <row r="81" spans="1:16" s="2" customFormat="1" x14ac:dyDescent="0.2">
      <c r="A81" s="70"/>
      <c r="B81" s="181"/>
      <c r="C81" s="181"/>
      <c r="D81" s="181"/>
      <c r="E81" s="181"/>
      <c r="F81" s="181"/>
      <c r="G81" s="181"/>
      <c r="H81" s="194"/>
      <c r="I81" s="142"/>
      <c r="J81" s="68"/>
      <c r="K81" s="178"/>
      <c r="L81" s="181"/>
      <c r="M81" s="194"/>
      <c r="N81" s="181"/>
      <c r="O81" s="181"/>
      <c r="P81" s="178"/>
    </row>
    <row r="82" spans="1:16" s="2" customFormat="1" x14ac:dyDescent="0.2">
      <c r="A82" s="70"/>
      <c r="B82" s="182"/>
      <c r="C82" s="182"/>
      <c r="D82" s="182"/>
      <c r="E82" s="182"/>
      <c r="F82" s="182"/>
      <c r="G82" s="182"/>
      <c r="H82" s="195"/>
      <c r="I82" s="143"/>
      <c r="J82" s="69"/>
      <c r="K82" s="179"/>
      <c r="L82" s="182"/>
      <c r="M82" s="195"/>
      <c r="N82" s="182"/>
      <c r="O82" s="182"/>
      <c r="P82" s="179"/>
    </row>
    <row r="83" spans="1:16" s="2" customFormat="1" x14ac:dyDescent="0.2">
      <c r="A83" s="70"/>
      <c r="B83" s="180" t="s">
        <v>37</v>
      </c>
      <c r="C83" s="180" t="s">
        <v>435</v>
      </c>
      <c r="D83" s="180" t="s">
        <v>26</v>
      </c>
      <c r="E83" s="180" t="s">
        <v>27</v>
      </c>
      <c r="F83" s="180" t="s">
        <v>26</v>
      </c>
      <c r="G83" s="180" t="s">
        <v>27</v>
      </c>
      <c r="H83" s="193"/>
      <c r="I83" s="141"/>
      <c r="J83" s="67"/>
      <c r="K83" s="180"/>
      <c r="L83" s="180"/>
      <c r="M83" s="193"/>
      <c r="N83" s="180"/>
      <c r="O83" s="180"/>
      <c r="P83" s="180"/>
    </row>
    <row r="84" spans="1:16" s="2" customFormat="1" x14ac:dyDescent="0.2">
      <c r="A84" s="70"/>
      <c r="B84" s="181"/>
      <c r="C84" s="181"/>
      <c r="D84" s="181"/>
      <c r="E84" s="181"/>
      <c r="F84" s="181"/>
      <c r="G84" s="181"/>
      <c r="H84" s="194"/>
      <c r="I84" s="142"/>
      <c r="J84" s="68"/>
      <c r="K84" s="178"/>
      <c r="L84" s="181"/>
      <c r="M84" s="194"/>
      <c r="N84" s="181"/>
      <c r="O84" s="181"/>
      <c r="P84" s="178"/>
    </row>
    <row r="85" spans="1:16" s="2" customFormat="1" x14ac:dyDescent="0.2">
      <c r="A85" s="70"/>
      <c r="B85" s="181"/>
      <c r="C85" s="181"/>
      <c r="D85" s="181"/>
      <c r="E85" s="181"/>
      <c r="F85" s="181"/>
      <c r="G85" s="181"/>
      <c r="H85" s="194"/>
      <c r="I85" s="142"/>
      <c r="J85" s="68"/>
      <c r="K85" s="178"/>
      <c r="L85" s="181"/>
      <c r="M85" s="194"/>
      <c r="N85" s="181"/>
      <c r="O85" s="181"/>
      <c r="P85" s="178"/>
    </row>
    <row r="86" spans="1:16" s="2" customFormat="1" x14ac:dyDescent="0.2">
      <c r="A86" s="70"/>
      <c r="B86" s="181"/>
      <c r="C86" s="181"/>
      <c r="D86" s="181"/>
      <c r="E86" s="181"/>
      <c r="F86" s="181"/>
      <c r="G86" s="181"/>
      <c r="H86" s="194"/>
      <c r="I86" s="142"/>
      <c r="J86" s="68"/>
      <c r="K86" s="178"/>
      <c r="L86" s="181"/>
      <c r="M86" s="194"/>
      <c r="N86" s="181"/>
      <c r="O86" s="181"/>
      <c r="P86" s="178"/>
    </row>
    <row r="87" spans="1:16" s="2" customFormat="1" x14ac:dyDescent="0.2">
      <c r="A87" s="70"/>
      <c r="B87" s="182"/>
      <c r="C87" s="182"/>
      <c r="D87" s="182"/>
      <c r="E87" s="182"/>
      <c r="F87" s="182"/>
      <c r="G87" s="182"/>
      <c r="H87" s="195"/>
      <c r="I87" s="143"/>
      <c r="J87" s="69"/>
      <c r="K87" s="179"/>
      <c r="L87" s="182"/>
      <c r="M87" s="195"/>
      <c r="N87" s="182"/>
      <c r="O87" s="182"/>
      <c r="P87" s="179"/>
    </row>
    <row r="88" spans="1:16" s="2" customFormat="1" x14ac:dyDescent="0.2">
      <c r="A88" s="70"/>
      <c r="B88" s="180" t="s">
        <v>38</v>
      </c>
      <c r="C88" s="180" t="s">
        <v>435</v>
      </c>
      <c r="D88" s="180" t="s">
        <v>26</v>
      </c>
      <c r="E88" s="180" t="s">
        <v>27</v>
      </c>
      <c r="F88" s="180" t="s">
        <v>26</v>
      </c>
      <c r="G88" s="180" t="s">
        <v>27</v>
      </c>
      <c r="H88" s="193"/>
      <c r="I88" s="141"/>
      <c r="J88" s="67"/>
      <c r="K88" s="180"/>
      <c r="L88" s="180"/>
      <c r="M88" s="193"/>
      <c r="N88" s="180"/>
      <c r="O88" s="180"/>
      <c r="P88" s="180"/>
    </row>
    <row r="89" spans="1:16" s="2" customFormat="1" x14ac:dyDescent="0.2">
      <c r="A89" s="70"/>
      <c r="B89" s="181"/>
      <c r="C89" s="181"/>
      <c r="D89" s="181"/>
      <c r="E89" s="181"/>
      <c r="F89" s="181"/>
      <c r="G89" s="181"/>
      <c r="H89" s="194"/>
      <c r="I89" s="142"/>
      <c r="J89" s="68"/>
      <c r="K89" s="178"/>
      <c r="L89" s="181"/>
      <c r="M89" s="194"/>
      <c r="N89" s="181"/>
      <c r="O89" s="181"/>
      <c r="P89" s="178"/>
    </row>
    <row r="90" spans="1:16" s="2" customFormat="1" x14ac:dyDescent="0.2">
      <c r="A90" s="70"/>
      <c r="B90" s="181"/>
      <c r="C90" s="181"/>
      <c r="D90" s="181"/>
      <c r="E90" s="181"/>
      <c r="F90" s="181"/>
      <c r="G90" s="181"/>
      <c r="H90" s="194"/>
      <c r="I90" s="142"/>
      <c r="J90" s="68"/>
      <c r="K90" s="178"/>
      <c r="L90" s="181"/>
      <c r="M90" s="194"/>
      <c r="N90" s="181"/>
      <c r="O90" s="181"/>
      <c r="P90" s="178"/>
    </row>
    <row r="91" spans="1:16" s="2" customFormat="1" x14ac:dyDescent="0.2">
      <c r="A91" s="70"/>
      <c r="B91" s="181"/>
      <c r="C91" s="181"/>
      <c r="D91" s="181"/>
      <c r="E91" s="181"/>
      <c r="F91" s="181"/>
      <c r="G91" s="181"/>
      <c r="H91" s="194"/>
      <c r="I91" s="142"/>
      <c r="J91" s="68"/>
      <c r="K91" s="178"/>
      <c r="L91" s="181"/>
      <c r="M91" s="194"/>
      <c r="N91" s="181"/>
      <c r="O91" s="181"/>
      <c r="P91" s="178"/>
    </row>
    <row r="92" spans="1:16" s="2" customFormat="1" x14ac:dyDescent="0.2">
      <c r="A92" s="70"/>
      <c r="B92" s="182"/>
      <c r="C92" s="182"/>
      <c r="D92" s="182"/>
      <c r="E92" s="182"/>
      <c r="F92" s="182"/>
      <c r="G92" s="182"/>
      <c r="H92" s="195"/>
      <c r="I92" s="143"/>
      <c r="J92" s="69"/>
      <c r="K92" s="179"/>
      <c r="L92" s="182"/>
      <c r="M92" s="195"/>
      <c r="N92" s="182"/>
      <c r="O92" s="182"/>
      <c r="P92" s="179"/>
    </row>
    <row r="93" spans="1:16" s="2" customFormat="1" x14ac:dyDescent="0.2">
      <c r="A93" s="177"/>
      <c r="B93" s="177" t="s">
        <v>39</v>
      </c>
      <c r="C93" s="180" t="s">
        <v>25</v>
      </c>
      <c r="D93" s="180" t="s">
        <v>26</v>
      </c>
      <c r="E93" s="180" t="s">
        <v>27</v>
      </c>
      <c r="F93" s="180" t="s">
        <v>26</v>
      </c>
      <c r="G93" s="180" t="s">
        <v>27</v>
      </c>
      <c r="H93" s="193">
        <f>H98</f>
        <v>23490.5</v>
      </c>
      <c r="I93" s="202">
        <f>I98</f>
        <v>8042.4148400000004</v>
      </c>
      <c r="J93" s="223">
        <f>+I93/H93</f>
        <v>0.34236882314126987</v>
      </c>
      <c r="K93" s="183" t="s">
        <v>444</v>
      </c>
      <c r="L93" s="180" t="s">
        <v>554</v>
      </c>
      <c r="M93" s="193">
        <f>+H93</f>
        <v>23490.5</v>
      </c>
      <c r="N93" s="193" t="str">
        <f>N98</f>
        <v>4767,01</v>
      </c>
      <c r="O93" s="193" t="str">
        <f>O98</f>
        <v xml:space="preserve">111,42 </v>
      </c>
      <c r="P93" s="180"/>
    </row>
    <row r="94" spans="1:16" s="2" customFormat="1" x14ac:dyDescent="0.2">
      <c r="A94" s="178"/>
      <c r="B94" s="178"/>
      <c r="C94" s="181"/>
      <c r="D94" s="181"/>
      <c r="E94" s="181"/>
      <c r="F94" s="181"/>
      <c r="G94" s="181"/>
      <c r="H94" s="194"/>
      <c r="I94" s="203"/>
      <c r="J94" s="224"/>
      <c r="K94" s="184"/>
      <c r="L94" s="178"/>
      <c r="M94" s="194"/>
      <c r="N94" s="194"/>
      <c r="O94" s="194"/>
      <c r="P94" s="178"/>
    </row>
    <row r="95" spans="1:16" s="2" customFormat="1" x14ac:dyDescent="0.2">
      <c r="A95" s="178"/>
      <c r="B95" s="178"/>
      <c r="C95" s="181"/>
      <c r="D95" s="181"/>
      <c r="E95" s="181"/>
      <c r="F95" s="181"/>
      <c r="G95" s="181"/>
      <c r="H95" s="194"/>
      <c r="I95" s="203"/>
      <c r="J95" s="224"/>
      <c r="K95" s="184"/>
      <c r="L95" s="178"/>
      <c r="M95" s="194"/>
      <c r="N95" s="194"/>
      <c r="O95" s="194"/>
      <c r="P95" s="178"/>
    </row>
    <row r="96" spans="1:16" s="2" customFormat="1" x14ac:dyDescent="0.2">
      <c r="A96" s="178"/>
      <c r="B96" s="178"/>
      <c r="C96" s="181"/>
      <c r="D96" s="181"/>
      <c r="E96" s="181"/>
      <c r="F96" s="181"/>
      <c r="G96" s="181"/>
      <c r="H96" s="194">
        <v>10206</v>
      </c>
      <c r="I96" s="203"/>
      <c r="J96" s="224"/>
      <c r="K96" s="184"/>
      <c r="L96" s="178"/>
      <c r="M96" s="194">
        <v>10206</v>
      </c>
      <c r="N96" s="194">
        <v>10207</v>
      </c>
      <c r="O96" s="194">
        <v>10208</v>
      </c>
      <c r="P96" s="178"/>
    </row>
    <row r="97" spans="1:16" s="2" customFormat="1" x14ac:dyDescent="0.2">
      <c r="A97" s="179"/>
      <c r="B97" s="179"/>
      <c r="C97" s="182"/>
      <c r="D97" s="182"/>
      <c r="E97" s="182"/>
      <c r="F97" s="182"/>
      <c r="G97" s="182"/>
      <c r="H97" s="195"/>
      <c r="I97" s="222"/>
      <c r="J97" s="225"/>
      <c r="K97" s="185"/>
      <c r="L97" s="179"/>
      <c r="M97" s="195"/>
      <c r="N97" s="195"/>
      <c r="O97" s="195"/>
      <c r="P97" s="179"/>
    </row>
    <row r="98" spans="1:16" s="2" customFormat="1" x14ac:dyDescent="0.2">
      <c r="A98" s="177"/>
      <c r="B98" s="177" t="s">
        <v>40</v>
      </c>
      <c r="C98" s="180" t="s">
        <v>25</v>
      </c>
      <c r="D98" s="180" t="s">
        <v>26</v>
      </c>
      <c r="E98" s="180" t="s">
        <v>27</v>
      </c>
      <c r="F98" s="180" t="s">
        <v>26</v>
      </c>
      <c r="G98" s="180" t="s">
        <v>27</v>
      </c>
      <c r="H98" s="193">
        <f>H103</f>
        <v>23490.5</v>
      </c>
      <c r="I98" s="202">
        <f>+I103</f>
        <v>8042.4148400000004</v>
      </c>
      <c r="J98" s="223">
        <f>+I98/H98</f>
        <v>0.34236882314126987</v>
      </c>
      <c r="K98" s="183" t="s">
        <v>444</v>
      </c>
      <c r="L98" s="180" t="s">
        <v>555</v>
      </c>
      <c r="M98" s="193">
        <f>+H98</f>
        <v>23490.5</v>
      </c>
      <c r="N98" s="193" t="str">
        <f>N103</f>
        <v>4767,01</v>
      </c>
      <c r="O98" s="193" t="str">
        <f>O103</f>
        <v xml:space="preserve">111,42 </v>
      </c>
      <c r="P98" s="180"/>
    </row>
    <row r="99" spans="1:16" s="2" customFormat="1" x14ac:dyDescent="0.2">
      <c r="A99" s="178"/>
      <c r="B99" s="178"/>
      <c r="C99" s="181"/>
      <c r="D99" s="181"/>
      <c r="E99" s="181"/>
      <c r="F99" s="181"/>
      <c r="G99" s="181"/>
      <c r="H99" s="194"/>
      <c r="I99" s="203"/>
      <c r="J99" s="224"/>
      <c r="K99" s="184"/>
      <c r="L99" s="178"/>
      <c r="M99" s="194"/>
      <c r="N99" s="194"/>
      <c r="O99" s="194"/>
      <c r="P99" s="178"/>
    </row>
    <row r="100" spans="1:16" s="2" customFormat="1" x14ac:dyDescent="0.2">
      <c r="A100" s="178"/>
      <c r="B100" s="178"/>
      <c r="C100" s="181"/>
      <c r="D100" s="181"/>
      <c r="E100" s="181"/>
      <c r="F100" s="181"/>
      <c r="G100" s="181"/>
      <c r="H100" s="194"/>
      <c r="I100" s="203"/>
      <c r="J100" s="224"/>
      <c r="K100" s="184"/>
      <c r="L100" s="178"/>
      <c r="M100" s="194"/>
      <c r="N100" s="194"/>
      <c r="O100" s="194"/>
      <c r="P100" s="178"/>
    </row>
    <row r="101" spans="1:16" s="2" customFormat="1" x14ac:dyDescent="0.2">
      <c r="A101" s="178"/>
      <c r="B101" s="178"/>
      <c r="C101" s="181"/>
      <c r="D101" s="181"/>
      <c r="E101" s="181"/>
      <c r="F101" s="181"/>
      <c r="G101" s="181"/>
      <c r="H101" s="194">
        <v>10206</v>
      </c>
      <c r="I101" s="203"/>
      <c r="J101" s="224"/>
      <c r="K101" s="184"/>
      <c r="L101" s="178"/>
      <c r="M101" s="194">
        <v>10206</v>
      </c>
      <c r="N101" s="194">
        <v>10207</v>
      </c>
      <c r="O101" s="194">
        <v>10208</v>
      </c>
      <c r="P101" s="178"/>
    </row>
    <row r="102" spans="1:16" s="2" customFormat="1" x14ac:dyDescent="0.2">
      <c r="A102" s="179"/>
      <c r="B102" s="179"/>
      <c r="C102" s="182"/>
      <c r="D102" s="182"/>
      <c r="E102" s="182"/>
      <c r="F102" s="182"/>
      <c r="G102" s="182"/>
      <c r="H102" s="195"/>
      <c r="I102" s="222"/>
      <c r="J102" s="225"/>
      <c r="K102" s="185"/>
      <c r="L102" s="179"/>
      <c r="M102" s="195"/>
      <c r="N102" s="195"/>
      <c r="O102" s="195"/>
      <c r="P102" s="179"/>
    </row>
    <row r="103" spans="1:16" s="2" customFormat="1" x14ac:dyDescent="0.2">
      <c r="A103" s="177"/>
      <c r="B103" s="177" t="s">
        <v>41</v>
      </c>
      <c r="C103" s="180" t="s">
        <v>25</v>
      </c>
      <c r="D103" s="180" t="s">
        <v>26</v>
      </c>
      <c r="E103" s="180" t="s">
        <v>27</v>
      </c>
      <c r="F103" s="180" t="s">
        <v>26</v>
      </c>
      <c r="G103" s="180" t="s">
        <v>27</v>
      </c>
      <c r="H103" s="193">
        <v>23490.5</v>
      </c>
      <c r="I103" s="202">
        <v>8042.4148400000004</v>
      </c>
      <c r="J103" s="223">
        <f>+I103/H103</f>
        <v>0.34236882314126987</v>
      </c>
      <c r="K103" s="180" t="s">
        <v>444</v>
      </c>
      <c r="L103" s="180" t="s">
        <v>555</v>
      </c>
      <c r="M103" s="193">
        <f>+H103</f>
        <v>23490.5</v>
      </c>
      <c r="N103" s="180" t="s">
        <v>477</v>
      </c>
      <c r="O103" s="180" t="s">
        <v>550</v>
      </c>
      <c r="P103" s="177"/>
    </row>
    <row r="104" spans="1:16" s="2" customFormat="1" x14ac:dyDescent="0.2">
      <c r="A104" s="178"/>
      <c r="B104" s="178"/>
      <c r="C104" s="181"/>
      <c r="D104" s="181"/>
      <c r="E104" s="181"/>
      <c r="F104" s="181"/>
      <c r="G104" s="181"/>
      <c r="H104" s="194"/>
      <c r="I104" s="203"/>
      <c r="J104" s="224"/>
      <c r="K104" s="178"/>
      <c r="L104" s="178"/>
      <c r="M104" s="194"/>
      <c r="N104" s="181"/>
      <c r="O104" s="181"/>
      <c r="P104" s="178"/>
    </row>
    <row r="105" spans="1:16" s="2" customFormat="1" x14ac:dyDescent="0.2">
      <c r="A105" s="178"/>
      <c r="B105" s="178"/>
      <c r="C105" s="181"/>
      <c r="D105" s="181"/>
      <c r="E105" s="181"/>
      <c r="F105" s="181"/>
      <c r="G105" s="181"/>
      <c r="H105" s="194"/>
      <c r="I105" s="203"/>
      <c r="J105" s="224"/>
      <c r="K105" s="178"/>
      <c r="L105" s="178"/>
      <c r="M105" s="194"/>
      <c r="N105" s="181"/>
      <c r="O105" s="181"/>
      <c r="P105" s="178"/>
    </row>
    <row r="106" spans="1:16" s="2" customFormat="1" x14ac:dyDescent="0.2">
      <c r="A106" s="178"/>
      <c r="B106" s="178"/>
      <c r="C106" s="181"/>
      <c r="D106" s="181"/>
      <c r="E106" s="181"/>
      <c r="F106" s="181"/>
      <c r="G106" s="181"/>
      <c r="H106" s="194"/>
      <c r="I106" s="203"/>
      <c r="J106" s="224"/>
      <c r="K106" s="178"/>
      <c r="L106" s="178"/>
      <c r="M106" s="194">
        <v>10206</v>
      </c>
      <c r="N106" s="181"/>
      <c r="O106" s="181"/>
      <c r="P106" s="65"/>
    </row>
    <row r="107" spans="1:16" s="2" customFormat="1" x14ac:dyDescent="0.2">
      <c r="A107" s="179"/>
      <c r="B107" s="179"/>
      <c r="C107" s="182"/>
      <c r="D107" s="182"/>
      <c r="E107" s="182"/>
      <c r="F107" s="182"/>
      <c r="G107" s="182"/>
      <c r="H107" s="195"/>
      <c r="I107" s="222"/>
      <c r="J107" s="225"/>
      <c r="K107" s="179"/>
      <c r="L107" s="179"/>
      <c r="M107" s="195"/>
      <c r="N107" s="182"/>
      <c r="O107" s="182"/>
      <c r="P107" s="66"/>
    </row>
    <row r="108" spans="1:16" s="2" customFormat="1" ht="15.75" customHeight="1" x14ac:dyDescent="0.2">
      <c r="A108" s="177"/>
      <c r="B108" s="177" t="s">
        <v>42</v>
      </c>
      <c r="C108" s="180" t="s">
        <v>25</v>
      </c>
      <c r="D108" s="180" t="s">
        <v>26</v>
      </c>
      <c r="E108" s="180" t="s">
        <v>27</v>
      </c>
      <c r="F108" s="180" t="s">
        <v>26</v>
      </c>
      <c r="G108" s="180" t="s">
        <v>27</v>
      </c>
      <c r="H108" s="193">
        <f>H113</f>
        <v>200</v>
      </c>
      <c r="I108" s="193">
        <f>I113</f>
        <v>170</v>
      </c>
      <c r="J108" s="223">
        <f>+I108/H108</f>
        <v>0.85</v>
      </c>
      <c r="K108" s="180" t="s">
        <v>445</v>
      </c>
      <c r="L108" s="180" t="s">
        <v>552</v>
      </c>
      <c r="M108" s="193">
        <f>+H108</f>
        <v>200</v>
      </c>
      <c r="N108" s="193">
        <f>N113</f>
        <v>0</v>
      </c>
      <c r="O108" s="193">
        <f>O113</f>
        <v>0</v>
      </c>
      <c r="P108" s="177"/>
    </row>
    <row r="109" spans="1:16" s="2" customFormat="1" x14ac:dyDescent="0.2">
      <c r="A109" s="178"/>
      <c r="B109" s="178"/>
      <c r="C109" s="181"/>
      <c r="D109" s="181"/>
      <c r="E109" s="181"/>
      <c r="F109" s="181"/>
      <c r="G109" s="181"/>
      <c r="H109" s="194"/>
      <c r="I109" s="194"/>
      <c r="J109" s="224"/>
      <c r="K109" s="178"/>
      <c r="L109" s="181"/>
      <c r="M109" s="194"/>
      <c r="N109" s="194"/>
      <c r="O109" s="194"/>
      <c r="P109" s="178"/>
    </row>
    <row r="110" spans="1:16" s="2" customFormat="1" x14ac:dyDescent="0.2">
      <c r="A110" s="178"/>
      <c r="B110" s="178"/>
      <c r="C110" s="181"/>
      <c r="D110" s="181"/>
      <c r="E110" s="181"/>
      <c r="F110" s="181"/>
      <c r="G110" s="181"/>
      <c r="H110" s="194"/>
      <c r="I110" s="194"/>
      <c r="J110" s="224"/>
      <c r="K110" s="178"/>
      <c r="L110" s="181"/>
      <c r="M110" s="194"/>
      <c r="N110" s="194"/>
      <c r="O110" s="194"/>
      <c r="P110" s="178"/>
    </row>
    <row r="111" spans="1:16" s="2" customFormat="1" x14ac:dyDescent="0.2">
      <c r="A111" s="178"/>
      <c r="B111" s="178"/>
      <c r="C111" s="181"/>
      <c r="D111" s="181"/>
      <c r="E111" s="181"/>
      <c r="F111" s="181"/>
      <c r="G111" s="181"/>
      <c r="H111" s="194">
        <v>331</v>
      </c>
      <c r="I111" s="194">
        <v>332</v>
      </c>
      <c r="J111" s="224"/>
      <c r="K111" s="178"/>
      <c r="L111" s="181"/>
      <c r="M111" s="194">
        <v>331</v>
      </c>
      <c r="N111" s="194">
        <v>332</v>
      </c>
      <c r="O111" s="194">
        <v>333</v>
      </c>
      <c r="P111" s="178"/>
    </row>
    <row r="112" spans="1:16" s="2" customFormat="1" x14ac:dyDescent="0.2">
      <c r="A112" s="179"/>
      <c r="B112" s="179"/>
      <c r="C112" s="182"/>
      <c r="D112" s="182"/>
      <c r="E112" s="182"/>
      <c r="F112" s="182"/>
      <c r="G112" s="182"/>
      <c r="H112" s="195"/>
      <c r="I112" s="195"/>
      <c r="J112" s="225"/>
      <c r="K112" s="179"/>
      <c r="L112" s="182"/>
      <c r="M112" s="195"/>
      <c r="N112" s="195"/>
      <c r="O112" s="195"/>
      <c r="P112" s="179"/>
    </row>
    <row r="113" spans="1:16" s="2" customFormat="1" x14ac:dyDescent="0.2">
      <c r="A113" s="177"/>
      <c r="B113" s="177" t="s">
        <v>43</v>
      </c>
      <c r="C113" s="180" t="s">
        <v>25</v>
      </c>
      <c r="D113" s="180" t="s">
        <v>26</v>
      </c>
      <c r="E113" s="180" t="s">
        <v>27</v>
      </c>
      <c r="F113" s="180" t="s">
        <v>26</v>
      </c>
      <c r="G113" s="180" t="s">
        <v>27</v>
      </c>
      <c r="H113" s="193">
        <v>200</v>
      </c>
      <c r="I113" s="226">
        <v>170</v>
      </c>
      <c r="J113" s="223">
        <f>+I113/H113</f>
        <v>0.85</v>
      </c>
      <c r="K113" s="180" t="s">
        <v>445</v>
      </c>
      <c r="L113" s="180" t="s">
        <v>553</v>
      </c>
      <c r="M113" s="193">
        <f>+H113</f>
        <v>200</v>
      </c>
      <c r="N113" s="180"/>
      <c r="O113" s="180"/>
      <c r="P113" s="177"/>
    </row>
    <row r="114" spans="1:16" s="2" customFormat="1" x14ac:dyDescent="0.2">
      <c r="A114" s="178"/>
      <c r="B114" s="178"/>
      <c r="C114" s="181"/>
      <c r="D114" s="181"/>
      <c r="E114" s="181"/>
      <c r="F114" s="181"/>
      <c r="G114" s="181"/>
      <c r="H114" s="194"/>
      <c r="I114" s="227"/>
      <c r="J114" s="224"/>
      <c r="K114" s="178"/>
      <c r="L114" s="181"/>
      <c r="M114" s="194"/>
      <c r="N114" s="181"/>
      <c r="O114" s="181"/>
      <c r="P114" s="178"/>
    </row>
    <row r="115" spans="1:16" s="2" customFormat="1" x14ac:dyDescent="0.2">
      <c r="A115" s="178"/>
      <c r="B115" s="178"/>
      <c r="C115" s="181"/>
      <c r="D115" s="181"/>
      <c r="E115" s="181"/>
      <c r="F115" s="181"/>
      <c r="G115" s="181"/>
      <c r="H115" s="194"/>
      <c r="I115" s="227"/>
      <c r="J115" s="224"/>
      <c r="K115" s="178"/>
      <c r="L115" s="181"/>
      <c r="M115" s="194"/>
      <c r="N115" s="181"/>
      <c r="O115" s="181"/>
      <c r="P115" s="178"/>
    </row>
    <row r="116" spans="1:16" s="2" customFormat="1" x14ac:dyDescent="0.2">
      <c r="A116" s="178"/>
      <c r="B116" s="178"/>
      <c r="C116" s="181"/>
      <c r="D116" s="181"/>
      <c r="E116" s="181"/>
      <c r="F116" s="181"/>
      <c r="G116" s="181"/>
      <c r="H116" s="194"/>
      <c r="I116" s="227"/>
      <c r="J116" s="224"/>
      <c r="K116" s="178"/>
      <c r="L116" s="181"/>
      <c r="M116" s="194"/>
      <c r="N116" s="181"/>
      <c r="O116" s="181"/>
      <c r="P116" s="178"/>
    </row>
    <row r="117" spans="1:16" s="2" customFormat="1" x14ac:dyDescent="0.2">
      <c r="A117" s="179"/>
      <c r="B117" s="179"/>
      <c r="C117" s="182"/>
      <c r="D117" s="182"/>
      <c r="E117" s="182"/>
      <c r="F117" s="182"/>
      <c r="G117" s="182"/>
      <c r="H117" s="195"/>
      <c r="I117" s="228"/>
      <c r="J117" s="225"/>
      <c r="K117" s="179"/>
      <c r="L117" s="182"/>
      <c r="M117" s="195"/>
      <c r="N117" s="182"/>
      <c r="O117" s="182"/>
      <c r="P117" s="179"/>
    </row>
    <row r="118" spans="1:16" s="2" customFormat="1" x14ac:dyDescent="0.2">
      <c r="A118" s="177"/>
      <c r="B118" s="177" t="s">
        <v>44</v>
      </c>
      <c r="C118" s="180" t="s">
        <v>25</v>
      </c>
      <c r="D118" s="180" t="s">
        <v>26</v>
      </c>
      <c r="E118" s="180" t="s">
        <v>27</v>
      </c>
      <c r="F118" s="180" t="s">
        <v>26</v>
      </c>
      <c r="G118" s="180" t="s">
        <v>27</v>
      </c>
      <c r="H118" s="193">
        <f>H123</f>
        <v>1222232.5</v>
      </c>
      <c r="I118" s="202">
        <f>+I123</f>
        <v>602428.15209999995</v>
      </c>
      <c r="J118" s="223">
        <f>I118/H118</f>
        <v>0.49289161603868326</v>
      </c>
      <c r="K118" s="180" t="s">
        <v>446</v>
      </c>
      <c r="L118" s="180" t="s">
        <v>556</v>
      </c>
      <c r="M118" s="193">
        <f>+M123</f>
        <v>447190</v>
      </c>
      <c r="N118" s="193">
        <f>N123</f>
        <v>285440.32</v>
      </c>
      <c r="O118" s="193" t="str">
        <f>O123</f>
        <v xml:space="preserve">54,97 </v>
      </c>
      <c r="P118" s="180"/>
    </row>
    <row r="119" spans="1:16" s="2" customFormat="1" x14ac:dyDescent="0.2">
      <c r="A119" s="178"/>
      <c r="B119" s="178"/>
      <c r="C119" s="181"/>
      <c r="D119" s="181"/>
      <c r="E119" s="181"/>
      <c r="F119" s="181"/>
      <c r="G119" s="181"/>
      <c r="H119" s="194"/>
      <c r="I119" s="203"/>
      <c r="J119" s="224"/>
      <c r="K119" s="178"/>
      <c r="L119" s="181"/>
      <c r="M119" s="194"/>
      <c r="N119" s="194"/>
      <c r="O119" s="194"/>
      <c r="P119" s="178"/>
    </row>
    <row r="120" spans="1:16" s="2" customFormat="1" ht="25.5" customHeight="1" x14ac:dyDescent="0.2">
      <c r="A120" s="178"/>
      <c r="B120" s="178"/>
      <c r="C120" s="181"/>
      <c r="D120" s="181"/>
      <c r="E120" s="181"/>
      <c r="F120" s="181"/>
      <c r="G120" s="181"/>
      <c r="H120" s="194"/>
      <c r="I120" s="203"/>
      <c r="J120" s="224"/>
      <c r="K120" s="178"/>
      <c r="L120" s="181"/>
      <c r="M120" s="194"/>
      <c r="N120" s="194"/>
      <c r="O120" s="194"/>
      <c r="P120" s="178"/>
    </row>
    <row r="121" spans="1:16" s="2" customFormat="1" ht="27.75" customHeight="1" x14ac:dyDescent="0.2">
      <c r="A121" s="178"/>
      <c r="B121" s="178"/>
      <c r="C121" s="181"/>
      <c r="D121" s="181"/>
      <c r="E121" s="181"/>
      <c r="F121" s="181"/>
      <c r="G121" s="181"/>
      <c r="H121" s="194">
        <v>1072359</v>
      </c>
      <c r="I121" s="203"/>
      <c r="J121" s="224"/>
      <c r="K121" s="178"/>
      <c r="L121" s="181"/>
      <c r="M121" s="194">
        <v>1072359</v>
      </c>
      <c r="N121" s="194">
        <v>1072360</v>
      </c>
      <c r="O121" s="194">
        <v>1072361</v>
      </c>
      <c r="P121" s="178"/>
    </row>
    <row r="122" spans="1:16" s="2" customFormat="1" ht="22.5" customHeight="1" x14ac:dyDescent="0.2">
      <c r="A122" s="179"/>
      <c r="B122" s="179"/>
      <c r="C122" s="182"/>
      <c r="D122" s="182"/>
      <c r="E122" s="182"/>
      <c r="F122" s="182"/>
      <c r="G122" s="182"/>
      <c r="H122" s="195"/>
      <c r="I122" s="222"/>
      <c r="J122" s="225"/>
      <c r="K122" s="179"/>
      <c r="L122" s="182"/>
      <c r="M122" s="195"/>
      <c r="N122" s="195"/>
      <c r="O122" s="195"/>
      <c r="P122" s="179"/>
    </row>
    <row r="123" spans="1:16" s="2" customFormat="1" x14ac:dyDescent="0.2">
      <c r="A123" s="177"/>
      <c r="B123" s="177" t="s">
        <v>45</v>
      </c>
      <c r="C123" s="180" t="s">
        <v>25</v>
      </c>
      <c r="D123" s="180" t="s">
        <v>26</v>
      </c>
      <c r="E123" s="180" t="s">
        <v>27</v>
      </c>
      <c r="F123" s="180" t="s">
        <v>26</v>
      </c>
      <c r="G123" s="180" t="s">
        <v>27</v>
      </c>
      <c r="H123" s="193">
        <v>1222232.5</v>
      </c>
      <c r="I123" s="202">
        <v>602428.15209999995</v>
      </c>
      <c r="J123" s="223">
        <f>I123/H123</f>
        <v>0.49289161603868326</v>
      </c>
      <c r="K123" s="180" t="s">
        <v>446</v>
      </c>
      <c r="L123" s="180" t="s">
        <v>556</v>
      </c>
      <c r="M123" s="193">
        <v>447190</v>
      </c>
      <c r="N123" s="193">
        <v>285440.32</v>
      </c>
      <c r="O123" s="180" t="s">
        <v>549</v>
      </c>
      <c r="P123" s="177"/>
    </row>
    <row r="124" spans="1:16" s="2" customFormat="1" ht="33" customHeight="1" x14ac:dyDescent="0.2">
      <c r="A124" s="178"/>
      <c r="B124" s="178"/>
      <c r="C124" s="181"/>
      <c r="D124" s="181"/>
      <c r="E124" s="181"/>
      <c r="F124" s="181"/>
      <c r="G124" s="181"/>
      <c r="H124" s="194"/>
      <c r="I124" s="203"/>
      <c r="J124" s="224"/>
      <c r="K124" s="178"/>
      <c r="L124" s="181"/>
      <c r="M124" s="194"/>
      <c r="N124" s="194"/>
      <c r="O124" s="181"/>
      <c r="P124" s="178"/>
    </row>
    <row r="125" spans="1:16" s="2" customFormat="1" x14ac:dyDescent="0.2">
      <c r="A125" s="178"/>
      <c r="B125" s="178"/>
      <c r="C125" s="181"/>
      <c r="D125" s="181"/>
      <c r="E125" s="181"/>
      <c r="F125" s="181"/>
      <c r="G125" s="181"/>
      <c r="H125" s="194"/>
      <c r="I125" s="203"/>
      <c r="J125" s="224"/>
      <c r="K125" s="178"/>
      <c r="L125" s="181"/>
      <c r="M125" s="194"/>
      <c r="N125" s="194"/>
      <c r="O125" s="181"/>
      <c r="P125" s="178"/>
    </row>
    <row r="126" spans="1:16" s="2" customFormat="1" ht="23.25" customHeight="1" x14ac:dyDescent="0.2">
      <c r="A126" s="178"/>
      <c r="B126" s="178"/>
      <c r="C126" s="181"/>
      <c r="D126" s="181"/>
      <c r="E126" s="181"/>
      <c r="F126" s="181"/>
      <c r="G126" s="181"/>
      <c r="H126" s="194"/>
      <c r="I126" s="203"/>
      <c r="J126" s="224"/>
      <c r="K126" s="178"/>
      <c r="L126" s="181"/>
      <c r="M126" s="194">
        <v>1072359</v>
      </c>
      <c r="N126" s="194"/>
      <c r="O126" s="181"/>
      <c r="P126" s="65"/>
    </row>
    <row r="127" spans="1:16" s="2" customFormat="1" x14ac:dyDescent="0.2">
      <c r="A127" s="179"/>
      <c r="B127" s="179"/>
      <c r="C127" s="182"/>
      <c r="D127" s="182"/>
      <c r="E127" s="182"/>
      <c r="F127" s="182"/>
      <c r="G127" s="182"/>
      <c r="H127" s="195"/>
      <c r="I127" s="222"/>
      <c r="J127" s="225"/>
      <c r="K127" s="178"/>
      <c r="L127" s="182"/>
      <c r="M127" s="195"/>
      <c r="N127" s="195"/>
      <c r="O127" s="182"/>
      <c r="P127" s="66"/>
    </row>
    <row r="128" spans="1:16" s="2" customFormat="1" ht="21" customHeight="1" x14ac:dyDescent="0.2">
      <c r="A128" s="70"/>
      <c r="B128" s="177" t="s">
        <v>46</v>
      </c>
      <c r="C128" s="177" t="s">
        <v>21</v>
      </c>
      <c r="D128" s="177" t="s">
        <v>21</v>
      </c>
      <c r="E128" s="177" t="s">
        <v>21</v>
      </c>
      <c r="F128" s="177" t="s">
        <v>21</v>
      </c>
      <c r="G128" s="177" t="s">
        <v>21</v>
      </c>
      <c r="H128" s="193">
        <f>H134+H154+H204+H214</f>
        <v>1917589.7000000002</v>
      </c>
      <c r="I128" s="202">
        <f>I134+I154+I204+I214</f>
        <v>874096.58674000017</v>
      </c>
      <c r="J128" s="223">
        <f>I128/H128</f>
        <v>0.45583087286086282</v>
      </c>
      <c r="K128" s="177"/>
      <c r="L128" s="180"/>
      <c r="M128" s="193">
        <f>M134+M154+M204+M214</f>
        <v>1023318.7</v>
      </c>
      <c r="N128" s="193">
        <f>N134+N154+N204+N214</f>
        <v>442003.48</v>
      </c>
      <c r="O128" s="193">
        <f>O134+O154+O204+O214</f>
        <v>13540.73</v>
      </c>
      <c r="P128" s="177"/>
    </row>
    <row r="129" spans="1:16" s="2" customFormat="1" ht="14.25" customHeight="1" x14ac:dyDescent="0.2">
      <c r="A129" s="70"/>
      <c r="B129" s="178"/>
      <c r="C129" s="178"/>
      <c r="D129" s="178"/>
      <c r="E129" s="178"/>
      <c r="F129" s="178"/>
      <c r="G129" s="178"/>
      <c r="H129" s="194"/>
      <c r="I129" s="203"/>
      <c r="J129" s="224"/>
      <c r="K129" s="178"/>
      <c r="L129" s="181"/>
      <c r="M129" s="194"/>
      <c r="N129" s="194"/>
      <c r="O129" s="194"/>
      <c r="P129" s="178"/>
    </row>
    <row r="130" spans="1:16" s="2" customFormat="1" ht="17.25" customHeight="1" x14ac:dyDescent="0.2">
      <c r="A130" s="70"/>
      <c r="B130" s="178"/>
      <c r="C130" s="178"/>
      <c r="D130" s="178"/>
      <c r="E130" s="178"/>
      <c r="F130" s="178"/>
      <c r="G130" s="178"/>
      <c r="H130" s="194"/>
      <c r="I130" s="203"/>
      <c r="J130" s="224"/>
      <c r="K130" s="178"/>
      <c r="L130" s="181"/>
      <c r="M130" s="194"/>
      <c r="N130" s="194"/>
      <c r="O130" s="194"/>
      <c r="P130" s="178"/>
    </row>
    <row r="131" spans="1:16" s="2" customFormat="1" ht="15.75" customHeight="1" x14ac:dyDescent="0.2">
      <c r="A131" s="70"/>
      <c r="B131" s="178"/>
      <c r="C131" s="178"/>
      <c r="D131" s="178"/>
      <c r="E131" s="178"/>
      <c r="F131" s="178"/>
      <c r="G131" s="178"/>
      <c r="H131" s="194">
        <v>1932055</v>
      </c>
      <c r="I131" s="203">
        <v>1932056</v>
      </c>
      <c r="J131" s="224"/>
      <c r="K131" s="178"/>
      <c r="L131" s="181"/>
      <c r="M131" s="194">
        <v>1932055</v>
      </c>
      <c r="N131" s="194">
        <v>1932056</v>
      </c>
      <c r="O131" s="194">
        <v>1932057</v>
      </c>
      <c r="P131" s="178"/>
    </row>
    <row r="132" spans="1:16" s="2" customFormat="1" ht="15.75" customHeight="1" x14ac:dyDescent="0.2">
      <c r="A132" s="70"/>
      <c r="B132" s="179"/>
      <c r="C132" s="179"/>
      <c r="D132" s="179"/>
      <c r="E132" s="179"/>
      <c r="F132" s="179"/>
      <c r="G132" s="179"/>
      <c r="H132" s="195"/>
      <c r="I132" s="222"/>
      <c r="J132" s="225"/>
      <c r="K132" s="179"/>
      <c r="L132" s="182"/>
      <c r="M132" s="195"/>
      <c r="N132" s="195"/>
      <c r="O132" s="195"/>
      <c r="P132" s="179"/>
    </row>
    <row r="133" spans="1:16" s="2" customFormat="1" x14ac:dyDescent="0.2">
      <c r="A133" s="70"/>
      <c r="B133" s="79" t="s">
        <v>22</v>
      </c>
      <c r="C133" s="70"/>
      <c r="D133" s="70"/>
      <c r="E133" s="70"/>
      <c r="F133" s="70"/>
      <c r="G133" s="70"/>
      <c r="H133" s="4"/>
      <c r="I133" s="6"/>
      <c r="J133" s="7"/>
      <c r="K133" s="70"/>
      <c r="L133" s="70"/>
      <c r="M133" s="4"/>
      <c r="N133" s="70"/>
      <c r="O133" s="70"/>
      <c r="P133" s="70"/>
    </row>
    <row r="134" spans="1:16" s="2" customFormat="1" ht="37.5" customHeight="1" x14ac:dyDescent="0.2">
      <c r="A134" s="177"/>
      <c r="B134" s="177" t="s">
        <v>47</v>
      </c>
      <c r="C134" s="180" t="s">
        <v>25</v>
      </c>
      <c r="D134" s="180" t="s">
        <v>26</v>
      </c>
      <c r="E134" s="180" t="s">
        <v>27</v>
      </c>
      <c r="F134" s="180" t="s">
        <v>26</v>
      </c>
      <c r="G134" s="180" t="s">
        <v>27</v>
      </c>
      <c r="H134" s="193">
        <f>H139+H144+H149</f>
        <v>357865.2</v>
      </c>
      <c r="I134" s="202">
        <f>I139+I144+I149</f>
        <v>168299.60979000002</v>
      </c>
      <c r="J134" s="183">
        <f>I134/H134</f>
        <v>0.47028772227643262</v>
      </c>
      <c r="K134" s="177" t="s">
        <v>447</v>
      </c>
      <c r="L134" s="177" t="s">
        <v>579</v>
      </c>
      <c r="M134" s="193">
        <f>M139+M144+M149</f>
        <v>357865.2</v>
      </c>
      <c r="N134" s="193">
        <f>N139+N144+N149</f>
        <v>190944.86</v>
      </c>
      <c r="O134" s="193">
        <f>O139+O144+O149</f>
        <v>679.99</v>
      </c>
      <c r="P134" s="64"/>
    </row>
    <row r="135" spans="1:16" s="2" customFormat="1" ht="37.5" customHeight="1" x14ac:dyDescent="0.2">
      <c r="A135" s="178"/>
      <c r="B135" s="178"/>
      <c r="C135" s="181"/>
      <c r="D135" s="181"/>
      <c r="E135" s="181"/>
      <c r="F135" s="181"/>
      <c r="G135" s="181"/>
      <c r="H135" s="194"/>
      <c r="I135" s="203"/>
      <c r="J135" s="184"/>
      <c r="K135" s="178"/>
      <c r="L135" s="178"/>
      <c r="M135" s="194"/>
      <c r="N135" s="194"/>
      <c r="O135" s="194"/>
      <c r="P135" s="65"/>
    </row>
    <row r="136" spans="1:16" s="2" customFormat="1" ht="47.25" customHeight="1" x14ac:dyDescent="0.2">
      <c r="A136" s="178"/>
      <c r="B136" s="178"/>
      <c r="C136" s="181"/>
      <c r="D136" s="181"/>
      <c r="E136" s="181"/>
      <c r="F136" s="181"/>
      <c r="G136" s="181"/>
      <c r="H136" s="194"/>
      <c r="I136" s="203"/>
      <c r="J136" s="184"/>
      <c r="K136" s="178"/>
      <c r="L136" s="178"/>
      <c r="M136" s="194"/>
      <c r="N136" s="194"/>
      <c r="O136" s="194"/>
      <c r="P136" s="65"/>
    </row>
    <row r="137" spans="1:16" s="2" customFormat="1" ht="34.5" customHeight="1" x14ac:dyDescent="0.2">
      <c r="A137" s="178"/>
      <c r="B137" s="178"/>
      <c r="C137" s="181"/>
      <c r="D137" s="181"/>
      <c r="E137" s="181"/>
      <c r="F137" s="181"/>
      <c r="G137" s="181"/>
      <c r="H137" s="194">
        <v>358973</v>
      </c>
      <c r="I137" s="203">
        <v>358974</v>
      </c>
      <c r="J137" s="184"/>
      <c r="K137" s="178"/>
      <c r="L137" s="178"/>
      <c r="M137" s="194">
        <v>358974</v>
      </c>
      <c r="N137" s="194">
        <v>358974</v>
      </c>
      <c r="O137" s="194">
        <v>358975</v>
      </c>
      <c r="P137" s="65"/>
    </row>
    <row r="138" spans="1:16" s="2" customFormat="1" ht="45" customHeight="1" x14ac:dyDescent="0.2">
      <c r="A138" s="179"/>
      <c r="B138" s="179"/>
      <c r="C138" s="182"/>
      <c r="D138" s="182"/>
      <c r="E138" s="182"/>
      <c r="F138" s="182"/>
      <c r="G138" s="182"/>
      <c r="H138" s="195"/>
      <c r="I138" s="222"/>
      <c r="J138" s="185"/>
      <c r="K138" s="179"/>
      <c r="L138" s="179"/>
      <c r="M138" s="195"/>
      <c r="N138" s="195"/>
      <c r="O138" s="195"/>
      <c r="P138" s="66"/>
    </row>
    <row r="139" spans="1:16" s="2" customFormat="1" ht="62.25" customHeight="1" x14ac:dyDescent="0.2">
      <c r="A139" s="177"/>
      <c r="B139" s="177" t="s">
        <v>48</v>
      </c>
      <c r="C139" s="180" t="s">
        <v>25</v>
      </c>
      <c r="D139" s="180" t="s">
        <v>26</v>
      </c>
      <c r="E139" s="180" t="s">
        <v>27</v>
      </c>
      <c r="F139" s="180" t="s">
        <v>26</v>
      </c>
      <c r="G139" s="180" t="s">
        <v>27</v>
      </c>
      <c r="H139" s="193">
        <v>317644.2</v>
      </c>
      <c r="I139" s="204">
        <v>142417.24720000001</v>
      </c>
      <c r="J139" s="223">
        <f>I139/H139</f>
        <v>0.4483546282286911</v>
      </c>
      <c r="K139" s="177" t="s">
        <v>448</v>
      </c>
      <c r="L139" s="177" t="s">
        <v>580</v>
      </c>
      <c r="M139" s="193">
        <f>+H139</f>
        <v>317644.2</v>
      </c>
      <c r="N139" s="180" t="s">
        <v>478</v>
      </c>
      <c r="O139" s="180" t="s">
        <v>548</v>
      </c>
      <c r="P139" s="177"/>
    </row>
    <row r="140" spans="1:16" s="2" customFormat="1" ht="77.25" customHeight="1" x14ac:dyDescent="0.2">
      <c r="A140" s="178"/>
      <c r="B140" s="178"/>
      <c r="C140" s="181"/>
      <c r="D140" s="181"/>
      <c r="E140" s="181"/>
      <c r="F140" s="181"/>
      <c r="G140" s="181"/>
      <c r="H140" s="194"/>
      <c r="I140" s="205"/>
      <c r="J140" s="224"/>
      <c r="K140" s="178"/>
      <c r="L140" s="178"/>
      <c r="M140" s="194"/>
      <c r="N140" s="181"/>
      <c r="O140" s="181"/>
      <c r="P140" s="178"/>
    </row>
    <row r="141" spans="1:16" s="2" customFormat="1" ht="57.75" customHeight="1" x14ac:dyDescent="0.2">
      <c r="A141" s="178"/>
      <c r="B141" s="178"/>
      <c r="C141" s="181"/>
      <c r="D141" s="181"/>
      <c r="E141" s="181"/>
      <c r="F141" s="181"/>
      <c r="G141" s="181"/>
      <c r="H141" s="194"/>
      <c r="I141" s="205"/>
      <c r="J141" s="224"/>
      <c r="K141" s="178"/>
      <c r="L141" s="178"/>
      <c r="M141" s="194"/>
      <c r="N141" s="181"/>
      <c r="O141" s="181"/>
      <c r="P141" s="178"/>
    </row>
    <row r="142" spans="1:16" s="2" customFormat="1" ht="46.5" customHeight="1" x14ac:dyDescent="0.2">
      <c r="A142" s="178"/>
      <c r="B142" s="178"/>
      <c r="C142" s="181"/>
      <c r="D142" s="181"/>
      <c r="E142" s="181"/>
      <c r="F142" s="181"/>
      <c r="G142" s="181"/>
      <c r="H142" s="194"/>
      <c r="I142" s="205"/>
      <c r="J142" s="224"/>
      <c r="K142" s="178"/>
      <c r="L142" s="178"/>
      <c r="M142" s="194">
        <v>322743</v>
      </c>
      <c r="N142" s="181"/>
      <c r="O142" s="181"/>
      <c r="P142" s="178"/>
    </row>
    <row r="143" spans="1:16" s="2" customFormat="1" ht="66" customHeight="1" x14ac:dyDescent="0.2">
      <c r="A143" s="179"/>
      <c r="B143" s="179"/>
      <c r="C143" s="182"/>
      <c r="D143" s="182"/>
      <c r="E143" s="182"/>
      <c r="F143" s="182"/>
      <c r="G143" s="182"/>
      <c r="H143" s="195"/>
      <c r="I143" s="206"/>
      <c r="J143" s="225"/>
      <c r="K143" s="179"/>
      <c r="L143" s="179"/>
      <c r="M143" s="195"/>
      <c r="N143" s="182"/>
      <c r="O143" s="182"/>
      <c r="P143" s="179"/>
    </row>
    <row r="144" spans="1:16" s="2" customFormat="1" x14ac:dyDescent="0.2">
      <c r="A144" s="177"/>
      <c r="B144" s="177" t="s">
        <v>49</v>
      </c>
      <c r="C144" s="180" t="s">
        <v>25</v>
      </c>
      <c r="D144" s="180" t="s">
        <v>26</v>
      </c>
      <c r="E144" s="180" t="s">
        <v>27</v>
      </c>
      <c r="F144" s="180" t="s">
        <v>26</v>
      </c>
      <c r="G144" s="180" t="s">
        <v>27</v>
      </c>
      <c r="H144" s="193">
        <v>543</v>
      </c>
      <c r="I144" s="232"/>
      <c r="J144" s="223">
        <f>+I144/H144</f>
        <v>0</v>
      </c>
      <c r="K144" s="177" t="s">
        <v>449</v>
      </c>
      <c r="L144" s="177"/>
      <c r="M144" s="193">
        <f>+H144</f>
        <v>543</v>
      </c>
      <c r="N144" s="180"/>
      <c r="O144" s="180"/>
      <c r="P144" s="64"/>
    </row>
    <row r="145" spans="1:16" s="2" customFormat="1" x14ac:dyDescent="0.2">
      <c r="A145" s="178"/>
      <c r="B145" s="178"/>
      <c r="C145" s="181"/>
      <c r="D145" s="181"/>
      <c r="E145" s="181"/>
      <c r="F145" s="181"/>
      <c r="G145" s="181"/>
      <c r="H145" s="194"/>
      <c r="I145" s="227"/>
      <c r="J145" s="224"/>
      <c r="K145" s="178"/>
      <c r="L145" s="178"/>
      <c r="M145" s="194"/>
      <c r="N145" s="181"/>
      <c r="O145" s="181"/>
      <c r="P145" s="65"/>
    </row>
    <row r="146" spans="1:16" s="2" customFormat="1" x14ac:dyDescent="0.2">
      <c r="A146" s="178"/>
      <c r="B146" s="178"/>
      <c r="C146" s="181"/>
      <c r="D146" s="181"/>
      <c r="E146" s="181"/>
      <c r="F146" s="181"/>
      <c r="G146" s="181"/>
      <c r="H146" s="194"/>
      <c r="I146" s="227"/>
      <c r="J146" s="224"/>
      <c r="K146" s="178"/>
      <c r="L146" s="178"/>
      <c r="M146" s="194"/>
      <c r="N146" s="181"/>
      <c r="O146" s="181"/>
      <c r="P146" s="65"/>
    </row>
    <row r="147" spans="1:16" s="2" customFormat="1" x14ac:dyDescent="0.2">
      <c r="A147" s="178"/>
      <c r="B147" s="178"/>
      <c r="C147" s="181"/>
      <c r="D147" s="181"/>
      <c r="E147" s="181"/>
      <c r="F147" s="181"/>
      <c r="G147" s="181"/>
      <c r="H147" s="194"/>
      <c r="I147" s="227"/>
      <c r="J147" s="224"/>
      <c r="K147" s="178"/>
      <c r="L147" s="178"/>
      <c r="M147" s="194">
        <v>543</v>
      </c>
      <c r="N147" s="181"/>
      <c r="O147" s="181"/>
      <c r="P147" s="65"/>
    </row>
    <row r="148" spans="1:16" s="2" customFormat="1" x14ac:dyDescent="0.2">
      <c r="A148" s="179"/>
      <c r="B148" s="179"/>
      <c r="C148" s="182"/>
      <c r="D148" s="182"/>
      <c r="E148" s="182"/>
      <c r="F148" s="182"/>
      <c r="G148" s="182"/>
      <c r="H148" s="195"/>
      <c r="I148" s="228"/>
      <c r="J148" s="225"/>
      <c r="K148" s="179"/>
      <c r="L148" s="179"/>
      <c r="M148" s="195"/>
      <c r="N148" s="182"/>
      <c r="O148" s="182"/>
      <c r="P148" s="66"/>
    </row>
    <row r="149" spans="1:16" s="2" customFormat="1" ht="15.75" customHeight="1" x14ac:dyDescent="0.2">
      <c r="A149" s="177"/>
      <c r="B149" s="177" t="s">
        <v>50</v>
      </c>
      <c r="C149" s="180" t="s">
        <v>25</v>
      </c>
      <c r="D149" s="180" t="s">
        <v>26</v>
      </c>
      <c r="E149" s="180" t="s">
        <v>27</v>
      </c>
      <c r="F149" s="180" t="s">
        <v>26</v>
      </c>
      <c r="G149" s="180" t="s">
        <v>27</v>
      </c>
      <c r="H149" s="193">
        <v>39678</v>
      </c>
      <c r="I149" s="229">
        <v>25882.362590000001</v>
      </c>
      <c r="J149" s="223">
        <f>I149/H149</f>
        <v>0.65231016155048138</v>
      </c>
      <c r="K149" s="177" t="s">
        <v>450</v>
      </c>
      <c r="L149" s="177" t="s">
        <v>557</v>
      </c>
      <c r="M149" s="193">
        <f>+H149</f>
        <v>39678</v>
      </c>
      <c r="N149" s="180" t="s">
        <v>479</v>
      </c>
      <c r="O149" s="180"/>
      <c r="P149" s="180"/>
    </row>
    <row r="150" spans="1:16" s="2" customFormat="1" x14ac:dyDescent="0.2">
      <c r="A150" s="178"/>
      <c r="B150" s="178"/>
      <c r="C150" s="181"/>
      <c r="D150" s="181"/>
      <c r="E150" s="181"/>
      <c r="F150" s="181"/>
      <c r="G150" s="181"/>
      <c r="H150" s="194"/>
      <c r="I150" s="230"/>
      <c r="J150" s="224"/>
      <c r="K150" s="178"/>
      <c r="L150" s="178"/>
      <c r="M150" s="194"/>
      <c r="N150" s="181"/>
      <c r="O150" s="181"/>
      <c r="P150" s="178"/>
    </row>
    <row r="151" spans="1:16" s="2" customFormat="1" x14ac:dyDescent="0.2">
      <c r="A151" s="178"/>
      <c r="B151" s="178"/>
      <c r="C151" s="181"/>
      <c r="D151" s="181"/>
      <c r="E151" s="181"/>
      <c r="F151" s="181"/>
      <c r="G151" s="181"/>
      <c r="H151" s="194"/>
      <c r="I151" s="230"/>
      <c r="J151" s="224"/>
      <c r="K151" s="178"/>
      <c r="L151" s="178"/>
      <c r="M151" s="194"/>
      <c r="N151" s="181"/>
      <c r="O151" s="181"/>
      <c r="P151" s="178"/>
    </row>
    <row r="152" spans="1:16" s="2" customFormat="1" x14ac:dyDescent="0.2">
      <c r="A152" s="178"/>
      <c r="B152" s="178"/>
      <c r="C152" s="181"/>
      <c r="D152" s="181"/>
      <c r="E152" s="181"/>
      <c r="F152" s="181"/>
      <c r="G152" s="181"/>
      <c r="H152" s="194"/>
      <c r="I152" s="230"/>
      <c r="J152" s="224"/>
      <c r="K152" s="178"/>
      <c r="L152" s="178"/>
      <c r="M152" s="194">
        <v>35687</v>
      </c>
      <c r="N152" s="181"/>
      <c r="O152" s="181"/>
      <c r="P152" s="178"/>
    </row>
    <row r="153" spans="1:16" s="2" customFormat="1" x14ac:dyDescent="0.2">
      <c r="A153" s="179"/>
      <c r="B153" s="179"/>
      <c r="C153" s="182"/>
      <c r="D153" s="182"/>
      <c r="E153" s="182"/>
      <c r="F153" s="182"/>
      <c r="G153" s="182"/>
      <c r="H153" s="195"/>
      <c r="I153" s="231"/>
      <c r="J153" s="225"/>
      <c r="K153" s="179"/>
      <c r="L153" s="179"/>
      <c r="M153" s="195"/>
      <c r="N153" s="182"/>
      <c r="O153" s="182"/>
      <c r="P153" s="179"/>
    </row>
    <row r="154" spans="1:16" s="2" customFormat="1" ht="39" customHeight="1" x14ac:dyDescent="0.2">
      <c r="A154" s="177"/>
      <c r="B154" s="177" t="s">
        <v>51</v>
      </c>
      <c r="C154" s="177"/>
      <c r="D154" s="180" t="s">
        <v>26</v>
      </c>
      <c r="E154" s="180" t="s">
        <v>27</v>
      </c>
      <c r="F154" s="180" t="s">
        <v>26</v>
      </c>
      <c r="G154" s="180" t="s">
        <v>27</v>
      </c>
      <c r="H154" s="202">
        <f>H159+H184+H194+H199</f>
        <v>316018.7</v>
      </c>
      <c r="I154" s="202">
        <f>I159+I184+I194+I199</f>
        <v>56648.593740000004</v>
      </c>
      <c r="J154" s="223">
        <f>+I154/H154</f>
        <v>0.17925709377324822</v>
      </c>
      <c r="K154" s="177" t="s">
        <v>577</v>
      </c>
      <c r="L154" s="177" t="s">
        <v>578</v>
      </c>
      <c r="M154" s="193">
        <f>M159+M184+M194+M199</f>
        <v>316018.7</v>
      </c>
      <c r="N154" s="193">
        <f>N159+N184+N194+N199</f>
        <v>6450.42</v>
      </c>
      <c r="O154" s="193">
        <f>O159+O184+O194+O199</f>
        <v>12860.74</v>
      </c>
      <c r="P154" s="177"/>
    </row>
    <row r="155" spans="1:16" s="2" customFormat="1" ht="50.25" customHeight="1" x14ac:dyDescent="0.2">
      <c r="A155" s="178"/>
      <c r="B155" s="178"/>
      <c r="C155" s="178"/>
      <c r="D155" s="181"/>
      <c r="E155" s="181"/>
      <c r="F155" s="181"/>
      <c r="G155" s="181"/>
      <c r="H155" s="203"/>
      <c r="I155" s="203"/>
      <c r="J155" s="224"/>
      <c r="K155" s="178"/>
      <c r="L155" s="178"/>
      <c r="M155" s="194"/>
      <c r="N155" s="194"/>
      <c r="O155" s="194"/>
      <c r="P155" s="178"/>
    </row>
    <row r="156" spans="1:16" s="2" customFormat="1" ht="44.25" customHeight="1" x14ac:dyDescent="0.2">
      <c r="A156" s="178"/>
      <c r="B156" s="178"/>
      <c r="C156" s="178"/>
      <c r="D156" s="181"/>
      <c r="E156" s="181"/>
      <c r="F156" s="181"/>
      <c r="G156" s="181"/>
      <c r="H156" s="203"/>
      <c r="I156" s="203"/>
      <c r="J156" s="224"/>
      <c r="K156" s="178"/>
      <c r="L156" s="178"/>
      <c r="M156" s="194"/>
      <c r="N156" s="194"/>
      <c r="O156" s="194"/>
      <c r="P156" s="178"/>
    </row>
    <row r="157" spans="1:16" s="2" customFormat="1" ht="47.25" customHeight="1" x14ac:dyDescent="0.2">
      <c r="A157" s="178"/>
      <c r="B157" s="178"/>
      <c r="C157" s="178"/>
      <c r="D157" s="181"/>
      <c r="E157" s="181"/>
      <c r="F157" s="181"/>
      <c r="G157" s="181"/>
      <c r="H157" s="203">
        <v>411136</v>
      </c>
      <c r="I157" s="203">
        <v>411137</v>
      </c>
      <c r="J157" s="224"/>
      <c r="K157" s="178"/>
      <c r="L157" s="178"/>
      <c r="M157" s="194">
        <v>411136</v>
      </c>
      <c r="N157" s="194">
        <v>411137</v>
      </c>
      <c r="O157" s="194">
        <v>411138</v>
      </c>
      <c r="P157" s="178"/>
    </row>
    <row r="158" spans="1:16" s="2" customFormat="1" ht="42" customHeight="1" x14ac:dyDescent="0.2">
      <c r="A158" s="179"/>
      <c r="B158" s="179"/>
      <c r="C158" s="179"/>
      <c r="D158" s="182"/>
      <c r="E158" s="182"/>
      <c r="F158" s="182"/>
      <c r="G158" s="182"/>
      <c r="H158" s="222"/>
      <c r="I158" s="222"/>
      <c r="J158" s="225"/>
      <c r="K158" s="179"/>
      <c r="L158" s="179"/>
      <c r="M158" s="195"/>
      <c r="N158" s="195"/>
      <c r="O158" s="195"/>
      <c r="P158" s="179"/>
    </row>
    <row r="159" spans="1:16" s="2" customFormat="1" ht="63" x14ac:dyDescent="0.2">
      <c r="A159" s="177"/>
      <c r="B159" s="177" t="s">
        <v>52</v>
      </c>
      <c r="C159" s="67" t="s">
        <v>435</v>
      </c>
      <c r="D159" s="67" t="s">
        <v>26</v>
      </c>
      <c r="E159" s="67" t="s">
        <v>27</v>
      </c>
      <c r="F159" s="67" t="s">
        <v>26</v>
      </c>
      <c r="G159" s="67" t="s">
        <v>27</v>
      </c>
      <c r="H159" s="193">
        <f>H164+H169+H174+H179</f>
        <v>225759.7</v>
      </c>
      <c r="I159" s="193">
        <f>I164+I169+I174+I179</f>
        <v>49564.334650000004</v>
      </c>
      <c r="J159" s="72"/>
      <c r="K159" s="177" t="s">
        <v>451</v>
      </c>
      <c r="L159" s="177" t="s">
        <v>576</v>
      </c>
      <c r="M159" s="193">
        <f>+H159</f>
        <v>225759.7</v>
      </c>
      <c r="N159" s="193">
        <f>N164+N169+N174</f>
        <v>0</v>
      </c>
      <c r="O159" s="193">
        <f>O164+O169+O174</f>
        <v>12860.74</v>
      </c>
      <c r="P159" s="177"/>
    </row>
    <row r="160" spans="1:16" s="2" customFormat="1" ht="40.5" customHeight="1" x14ac:dyDescent="0.2">
      <c r="A160" s="178"/>
      <c r="B160" s="178"/>
      <c r="C160" s="180" t="s">
        <v>436</v>
      </c>
      <c r="D160" s="180" t="s">
        <v>26</v>
      </c>
      <c r="E160" s="180" t="s">
        <v>27</v>
      </c>
      <c r="F160" s="180" t="s">
        <v>26</v>
      </c>
      <c r="G160" s="180" t="s">
        <v>27</v>
      </c>
      <c r="H160" s="194"/>
      <c r="I160" s="194"/>
      <c r="J160" s="157">
        <f>+I159/H159</f>
        <v>0.21954465145905139</v>
      </c>
      <c r="K160" s="178"/>
      <c r="L160" s="178"/>
      <c r="M160" s="194"/>
      <c r="N160" s="194"/>
      <c r="O160" s="194"/>
      <c r="P160" s="178"/>
    </row>
    <row r="161" spans="1:16" s="2" customFormat="1" ht="25.5" customHeight="1" x14ac:dyDescent="0.2">
      <c r="A161" s="178"/>
      <c r="B161" s="178"/>
      <c r="C161" s="181"/>
      <c r="D161" s="181"/>
      <c r="E161" s="181"/>
      <c r="F161" s="181"/>
      <c r="G161" s="181"/>
      <c r="H161" s="194"/>
      <c r="I161" s="194"/>
      <c r="J161" s="73"/>
      <c r="K161" s="178"/>
      <c r="L161" s="178"/>
      <c r="M161" s="194"/>
      <c r="N161" s="194"/>
      <c r="O161" s="194"/>
      <c r="P161" s="178"/>
    </row>
    <row r="162" spans="1:16" s="2" customFormat="1" ht="39" customHeight="1" x14ac:dyDescent="0.2">
      <c r="A162" s="178"/>
      <c r="B162" s="178"/>
      <c r="C162" s="181"/>
      <c r="D162" s="181"/>
      <c r="E162" s="181"/>
      <c r="F162" s="181"/>
      <c r="G162" s="181"/>
      <c r="H162" s="194"/>
      <c r="I162" s="194"/>
      <c r="J162" s="73"/>
      <c r="K162" s="178"/>
      <c r="L162" s="178"/>
      <c r="M162" s="194"/>
      <c r="N162" s="194"/>
      <c r="O162" s="194"/>
      <c r="P162" s="178"/>
    </row>
    <row r="163" spans="1:16" s="2" customFormat="1" ht="45.75" customHeight="1" x14ac:dyDescent="0.2">
      <c r="A163" s="179"/>
      <c r="B163" s="179"/>
      <c r="C163" s="182"/>
      <c r="D163" s="182"/>
      <c r="E163" s="182"/>
      <c r="F163" s="182"/>
      <c r="G163" s="182"/>
      <c r="H163" s="195"/>
      <c r="I163" s="195"/>
      <c r="J163" s="74"/>
      <c r="K163" s="179"/>
      <c r="L163" s="179"/>
      <c r="M163" s="195"/>
      <c r="N163" s="195"/>
      <c r="O163" s="195"/>
      <c r="P163" s="179"/>
    </row>
    <row r="164" spans="1:16" x14ac:dyDescent="0.2">
      <c r="A164" s="177"/>
      <c r="B164" s="177" t="s">
        <v>53</v>
      </c>
      <c r="C164" s="233" t="s">
        <v>435</v>
      </c>
      <c r="D164" s="233" t="s">
        <v>26</v>
      </c>
      <c r="E164" s="233" t="s">
        <v>27</v>
      </c>
      <c r="F164" s="233" t="s">
        <v>26</v>
      </c>
      <c r="G164" s="233" t="s">
        <v>27</v>
      </c>
      <c r="H164" s="193">
        <f>37004+35013+78996.7+74746</f>
        <v>225759.7</v>
      </c>
      <c r="I164" s="202">
        <f>30791.96165+18772.373</f>
        <v>49564.334650000004</v>
      </c>
      <c r="J164" s="223">
        <f>+I164/H164</f>
        <v>0.21954465145905139</v>
      </c>
      <c r="K164" s="177" t="s">
        <v>452</v>
      </c>
      <c r="L164" s="177" t="s">
        <v>576</v>
      </c>
      <c r="M164" s="193">
        <f>+H164</f>
        <v>225759.7</v>
      </c>
      <c r="N164" s="180"/>
      <c r="O164" s="180" t="s">
        <v>547</v>
      </c>
      <c r="P164" s="177"/>
    </row>
    <row r="165" spans="1:16" x14ac:dyDescent="0.2">
      <c r="A165" s="178"/>
      <c r="B165" s="178"/>
      <c r="C165" s="233"/>
      <c r="D165" s="233"/>
      <c r="E165" s="233"/>
      <c r="F165" s="233"/>
      <c r="G165" s="233"/>
      <c r="H165" s="194"/>
      <c r="I165" s="203"/>
      <c r="J165" s="224"/>
      <c r="K165" s="178"/>
      <c r="L165" s="178"/>
      <c r="M165" s="194"/>
      <c r="N165" s="181"/>
      <c r="O165" s="181"/>
      <c r="P165" s="178"/>
    </row>
    <row r="166" spans="1:16" x14ac:dyDescent="0.2">
      <c r="A166" s="178"/>
      <c r="B166" s="178"/>
      <c r="C166" s="233"/>
      <c r="D166" s="233"/>
      <c r="E166" s="233"/>
      <c r="F166" s="233"/>
      <c r="G166" s="233"/>
      <c r="H166" s="194"/>
      <c r="I166" s="203"/>
      <c r="J166" s="224"/>
      <c r="K166" s="178"/>
      <c r="L166" s="178"/>
      <c r="M166" s="194"/>
      <c r="N166" s="181"/>
      <c r="O166" s="181"/>
      <c r="P166" s="178"/>
    </row>
    <row r="167" spans="1:16" x14ac:dyDescent="0.2">
      <c r="A167" s="178"/>
      <c r="B167" s="178"/>
      <c r="C167" s="233"/>
      <c r="D167" s="233"/>
      <c r="E167" s="233"/>
      <c r="F167" s="233"/>
      <c r="G167" s="233"/>
      <c r="H167" s="194"/>
      <c r="I167" s="203"/>
      <c r="J167" s="224"/>
      <c r="K167" s="178"/>
      <c r="L167" s="178"/>
      <c r="M167" s="194"/>
      <c r="N167" s="181"/>
      <c r="O167" s="181"/>
      <c r="P167" s="178"/>
    </row>
    <row r="168" spans="1:16" ht="78.75" x14ac:dyDescent="0.2">
      <c r="A168" s="179"/>
      <c r="B168" s="179"/>
      <c r="C168" s="79" t="s">
        <v>436</v>
      </c>
      <c r="D168" s="233"/>
      <c r="E168" s="233"/>
      <c r="F168" s="233"/>
      <c r="G168" s="233"/>
      <c r="H168" s="195"/>
      <c r="I168" s="222"/>
      <c r="J168" s="225"/>
      <c r="K168" s="179"/>
      <c r="L168" s="179"/>
      <c r="M168" s="195"/>
      <c r="N168" s="182"/>
      <c r="O168" s="182"/>
      <c r="P168" s="179"/>
    </row>
    <row r="169" spans="1:16" ht="63" x14ac:dyDescent="0.2">
      <c r="A169" s="177"/>
      <c r="B169" s="177" t="s">
        <v>54</v>
      </c>
      <c r="C169" s="67" t="s">
        <v>435</v>
      </c>
      <c r="D169" s="67" t="s">
        <v>26</v>
      </c>
      <c r="E169" s="67" t="s">
        <v>27</v>
      </c>
      <c r="F169" s="67" t="s">
        <v>26</v>
      </c>
      <c r="G169" s="67" t="s">
        <v>27</v>
      </c>
      <c r="H169" s="193"/>
      <c r="I169" s="202"/>
      <c r="J169" s="183"/>
      <c r="K169" s="177"/>
      <c r="L169" s="177"/>
      <c r="M169" s="193">
        <f>+H169</f>
        <v>0</v>
      </c>
      <c r="N169" s="177"/>
      <c r="O169" s="67"/>
      <c r="P169" s="177"/>
    </row>
    <row r="170" spans="1:16" x14ac:dyDescent="0.2">
      <c r="A170" s="178"/>
      <c r="B170" s="178"/>
      <c r="C170" s="180" t="s">
        <v>25</v>
      </c>
      <c r="D170" s="180" t="s">
        <v>26</v>
      </c>
      <c r="E170" s="180" t="s">
        <v>27</v>
      </c>
      <c r="F170" s="180" t="s">
        <v>26</v>
      </c>
      <c r="G170" s="180" t="s">
        <v>27</v>
      </c>
      <c r="H170" s="234"/>
      <c r="I170" s="203"/>
      <c r="J170" s="184"/>
      <c r="K170" s="178"/>
      <c r="L170" s="178"/>
      <c r="M170" s="234"/>
      <c r="N170" s="178"/>
      <c r="O170" s="65"/>
      <c r="P170" s="178"/>
    </row>
    <row r="171" spans="1:16" x14ac:dyDescent="0.2">
      <c r="A171" s="178"/>
      <c r="B171" s="178"/>
      <c r="C171" s="181"/>
      <c r="D171" s="181"/>
      <c r="E171" s="181"/>
      <c r="F171" s="181"/>
      <c r="G171" s="181"/>
      <c r="H171" s="234"/>
      <c r="I171" s="203"/>
      <c r="J171" s="184"/>
      <c r="K171" s="178"/>
      <c r="L171" s="178"/>
      <c r="M171" s="234"/>
      <c r="N171" s="178"/>
      <c r="O171" s="65"/>
      <c r="P171" s="178"/>
    </row>
    <row r="172" spans="1:16" x14ac:dyDescent="0.2">
      <c r="A172" s="178"/>
      <c r="B172" s="178"/>
      <c r="C172" s="181"/>
      <c r="D172" s="181"/>
      <c r="E172" s="181"/>
      <c r="F172" s="181"/>
      <c r="G172" s="181"/>
      <c r="H172" s="234"/>
      <c r="I172" s="203"/>
      <c r="J172" s="184"/>
      <c r="K172" s="178"/>
      <c r="L172" s="178"/>
      <c r="M172" s="234"/>
      <c r="N172" s="178"/>
      <c r="O172" s="65"/>
      <c r="P172" s="178"/>
    </row>
    <row r="173" spans="1:16" x14ac:dyDescent="0.2">
      <c r="A173" s="179"/>
      <c r="B173" s="179"/>
      <c r="C173" s="182"/>
      <c r="D173" s="182"/>
      <c r="E173" s="182"/>
      <c r="F173" s="182"/>
      <c r="G173" s="182"/>
      <c r="H173" s="235"/>
      <c r="I173" s="222"/>
      <c r="J173" s="185"/>
      <c r="K173" s="179"/>
      <c r="L173" s="179"/>
      <c r="M173" s="235"/>
      <c r="N173" s="179"/>
      <c r="O173" s="66"/>
      <c r="P173" s="179"/>
    </row>
    <row r="174" spans="1:16" x14ac:dyDescent="0.2">
      <c r="A174" s="177"/>
      <c r="B174" s="177" t="s">
        <v>55</v>
      </c>
      <c r="C174" s="180" t="s">
        <v>435</v>
      </c>
      <c r="D174" s="180" t="s">
        <v>26</v>
      </c>
      <c r="E174" s="180" t="s">
        <v>27</v>
      </c>
      <c r="F174" s="180" t="s">
        <v>26</v>
      </c>
      <c r="G174" s="180" t="s">
        <v>27</v>
      </c>
      <c r="H174" s="193"/>
      <c r="I174" s="204"/>
      <c r="J174" s="183"/>
      <c r="K174" s="177" t="s">
        <v>453</v>
      </c>
      <c r="L174" s="177"/>
      <c r="M174" s="193"/>
      <c r="N174" s="180"/>
      <c r="O174" s="180"/>
      <c r="P174" s="177"/>
    </row>
    <row r="175" spans="1:16" x14ac:dyDescent="0.2">
      <c r="A175" s="178"/>
      <c r="B175" s="178"/>
      <c r="C175" s="181"/>
      <c r="D175" s="181"/>
      <c r="E175" s="181"/>
      <c r="F175" s="181"/>
      <c r="G175" s="181"/>
      <c r="H175" s="194"/>
      <c r="I175" s="205"/>
      <c r="J175" s="184"/>
      <c r="K175" s="178"/>
      <c r="L175" s="178"/>
      <c r="M175" s="194"/>
      <c r="N175" s="181"/>
      <c r="O175" s="181"/>
      <c r="P175" s="178"/>
    </row>
    <row r="176" spans="1:16" x14ac:dyDescent="0.2">
      <c r="A176" s="178"/>
      <c r="B176" s="178"/>
      <c r="C176" s="181"/>
      <c r="D176" s="181"/>
      <c r="E176" s="181"/>
      <c r="F176" s="181"/>
      <c r="G176" s="181"/>
      <c r="H176" s="194"/>
      <c r="I176" s="205"/>
      <c r="J176" s="184"/>
      <c r="K176" s="178"/>
      <c r="L176" s="178"/>
      <c r="M176" s="194"/>
      <c r="N176" s="181"/>
      <c r="O176" s="181"/>
      <c r="P176" s="178"/>
    </row>
    <row r="177" spans="1:16" x14ac:dyDescent="0.2">
      <c r="A177" s="178"/>
      <c r="B177" s="178"/>
      <c r="C177" s="181"/>
      <c r="D177" s="181"/>
      <c r="E177" s="181"/>
      <c r="F177" s="181"/>
      <c r="G177" s="181"/>
      <c r="H177" s="194"/>
      <c r="I177" s="205"/>
      <c r="J177" s="184"/>
      <c r="K177" s="178"/>
      <c r="L177" s="178"/>
      <c r="M177" s="194"/>
      <c r="N177" s="181"/>
      <c r="O177" s="181"/>
      <c r="P177" s="178"/>
    </row>
    <row r="178" spans="1:16" x14ac:dyDescent="0.2">
      <c r="A178" s="179"/>
      <c r="B178" s="179"/>
      <c r="C178" s="182"/>
      <c r="D178" s="182"/>
      <c r="E178" s="182"/>
      <c r="F178" s="182"/>
      <c r="G178" s="182"/>
      <c r="H178" s="195"/>
      <c r="I178" s="206"/>
      <c r="J178" s="185"/>
      <c r="K178" s="179"/>
      <c r="L178" s="179"/>
      <c r="M178" s="195"/>
      <c r="N178" s="182"/>
      <c r="O178" s="182"/>
      <c r="P178" s="179"/>
    </row>
    <row r="179" spans="1:16" x14ac:dyDescent="0.2">
      <c r="A179" s="65"/>
      <c r="B179" s="177" t="s">
        <v>454</v>
      </c>
      <c r="C179" s="180" t="s">
        <v>435</v>
      </c>
      <c r="D179" s="180" t="s">
        <v>26</v>
      </c>
      <c r="E179" s="180" t="s">
        <v>27</v>
      </c>
      <c r="F179" s="180" t="s">
        <v>26</v>
      </c>
      <c r="G179" s="180" t="s">
        <v>27</v>
      </c>
      <c r="H179" s="193"/>
      <c r="I179" s="204"/>
      <c r="J179" s="183"/>
      <c r="K179" s="177" t="s">
        <v>453</v>
      </c>
      <c r="L179" s="177"/>
      <c r="M179" s="193"/>
      <c r="N179" s="180"/>
      <c r="O179" s="180"/>
      <c r="P179" s="177"/>
    </row>
    <row r="180" spans="1:16" x14ac:dyDescent="0.2">
      <c r="A180" s="65"/>
      <c r="B180" s="178"/>
      <c r="C180" s="181"/>
      <c r="D180" s="181"/>
      <c r="E180" s="181"/>
      <c r="F180" s="181"/>
      <c r="G180" s="181"/>
      <c r="H180" s="194"/>
      <c r="I180" s="205"/>
      <c r="J180" s="184"/>
      <c r="K180" s="178"/>
      <c r="L180" s="178"/>
      <c r="M180" s="194"/>
      <c r="N180" s="181"/>
      <c r="O180" s="181"/>
      <c r="P180" s="178"/>
    </row>
    <row r="181" spans="1:16" x14ac:dyDescent="0.2">
      <c r="A181" s="65"/>
      <c r="B181" s="178"/>
      <c r="C181" s="181"/>
      <c r="D181" s="181"/>
      <c r="E181" s="181"/>
      <c r="F181" s="181"/>
      <c r="G181" s="181"/>
      <c r="H181" s="194"/>
      <c r="I181" s="205"/>
      <c r="J181" s="184"/>
      <c r="K181" s="178"/>
      <c r="L181" s="178"/>
      <c r="M181" s="194"/>
      <c r="N181" s="181"/>
      <c r="O181" s="181"/>
      <c r="P181" s="178"/>
    </row>
    <row r="182" spans="1:16" x14ac:dyDescent="0.2">
      <c r="A182" s="65"/>
      <c r="B182" s="178"/>
      <c r="C182" s="181"/>
      <c r="D182" s="181"/>
      <c r="E182" s="181"/>
      <c r="F182" s="181"/>
      <c r="G182" s="181"/>
      <c r="H182" s="194"/>
      <c r="I182" s="205"/>
      <c r="J182" s="184"/>
      <c r="K182" s="178"/>
      <c r="L182" s="178"/>
      <c r="M182" s="194"/>
      <c r="N182" s="181"/>
      <c r="O182" s="181"/>
      <c r="P182" s="178"/>
    </row>
    <row r="183" spans="1:16" x14ac:dyDescent="0.2">
      <c r="A183" s="65"/>
      <c r="B183" s="179"/>
      <c r="C183" s="182"/>
      <c r="D183" s="182"/>
      <c r="E183" s="182"/>
      <c r="F183" s="182"/>
      <c r="G183" s="182"/>
      <c r="H183" s="195"/>
      <c r="I183" s="206"/>
      <c r="J183" s="185"/>
      <c r="K183" s="179"/>
      <c r="L183" s="179"/>
      <c r="M183" s="195"/>
      <c r="N183" s="182"/>
      <c r="O183" s="182"/>
      <c r="P183" s="179"/>
    </row>
    <row r="184" spans="1:16" s="2" customFormat="1" x14ac:dyDescent="0.2">
      <c r="A184" s="177"/>
      <c r="B184" s="177" t="s">
        <v>56</v>
      </c>
      <c r="C184" s="180" t="s">
        <v>435</v>
      </c>
      <c r="D184" s="180" t="s">
        <v>26</v>
      </c>
      <c r="E184" s="180" t="s">
        <v>27</v>
      </c>
      <c r="F184" s="180" t="s">
        <v>26</v>
      </c>
      <c r="G184" s="180" t="s">
        <v>27</v>
      </c>
      <c r="H184" s="193">
        <f>H189</f>
        <v>0</v>
      </c>
      <c r="I184" s="216">
        <f>I189</f>
        <v>0</v>
      </c>
      <c r="J184" s="72"/>
      <c r="K184" s="177"/>
      <c r="L184" s="177"/>
      <c r="M184" s="193">
        <f>M189</f>
        <v>0</v>
      </c>
      <c r="N184" s="193">
        <f>N189</f>
        <v>0</v>
      </c>
      <c r="O184" s="193">
        <f>O189</f>
        <v>0</v>
      </c>
      <c r="P184" s="177"/>
    </row>
    <row r="185" spans="1:16" s="2" customFormat="1" x14ac:dyDescent="0.2">
      <c r="A185" s="178"/>
      <c r="B185" s="178"/>
      <c r="C185" s="181"/>
      <c r="D185" s="181"/>
      <c r="E185" s="181"/>
      <c r="F185" s="181"/>
      <c r="G185" s="181"/>
      <c r="H185" s="194"/>
      <c r="I185" s="217"/>
      <c r="J185" s="73"/>
      <c r="K185" s="178"/>
      <c r="L185" s="178"/>
      <c r="M185" s="194"/>
      <c r="N185" s="194"/>
      <c r="O185" s="194"/>
      <c r="P185" s="178"/>
    </row>
    <row r="186" spans="1:16" s="2" customFormat="1" x14ac:dyDescent="0.2">
      <c r="A186" s="178"/>
      <c r="B186" s="178"/>
      <c r="C186" s="181"/>
      <c r="D186" s="181"/>
      <c r="E186" s="181"/>
      <c r="F186" s="181"/>
      <c r="G186" s="181"/>
      <c r="H186" s="194"/>
      <c r="I186" s="217"/>
      <c r="J186" s="73"/>
      <c r="K186" s="178"/>
      <c r="L186" s="178"/>
      <c r="M186" s="194"/>
      <c r="N186" s="194"/>
      <c r="O186" s="194"/>
      <c r="P186" s="178"/>
    </row>
    <row r="187" spans="1:16" s="2" customFormat="1" x14ac:dyDescent="0.2">
      <c r="A187" s="178"/>
      <c r="B187" s="178"/>
      <c r="C187" s="181"/>
      <c r="D187" s="181"/>
      <c r="E187" s="181"/>
      <c r="F187" s="181"/>
      <c r="G187" s="181"/>
      <c r="H187" s="194">
        <v>28952</v>
      </c>
      <c r="I187" s="217">
        <v>28953</v>
      </c>
      <c r="J187" s="73"/>
      <c r="K187" s="178"/>
      <c r="L187" s="178"/>
      <c r="M187" s="194">
        <v>28952</v>
      </c>
      <c r="N187" s="194">
        <v>28953</v>
      </c>
      <c r="O187" s="194">
        <v>28954</v>
      </c>
      <c r="P187" s="178"/>
    </row>
    <row r="188" spans="1:16" s="2" customFormat="1" x14ac:dyDescent="0.2">
      <c r="A188" s="179"/>
      <c r="B188" s="179"/>
      <c r="C188" s="182"/>
      <c r="D188" s="182"/>
      <c r="E188" s="182"/>
      <c r="F188" s="182"/>
      <c r="G188" s="182"/>
      <c r="H188" s="195"/>
      <c r="I188" s="218"/>
      <c r="J188" s="74"/>
      <c r="K188" s="179"/>
      <c r="L188" s="179"/>
      <c r="M188" s="195"/>
      <c r="N188" s="195"/>
      <c r="O188" s="195"/>
      <c r="P188" s="179"/>
    </row>
    <row r="189" spans="1:16" x14ac:dyDescent="0.2">
      <c r="A189" s="177"/>
      <c r="B189" s="177" t="s">
        <v>57</v>
      </c>
      <c r="C189" s="180" t="s">
        <v>435</v>
      </c>
      <c r="D189" s="180" t="s">
        <v>26</v>
      </c>
      <c r="E189" s="180" t="s">
        <v>27</v>
      </c>
      <c r="F189" s="180" t="s">
        <v>26</v>
      </c>
      <c r="G189" s="180" t="s">
        <v>27</v>
      </c>
      <c r="H189" s="193"/>
      <c r="I189" s="204"/>
      <c r="J189" s="72"/>
      <c r="K189" s="177"/>
      <c r="L189" s="177"/>
      <c r="M189" s="193"/>
      <c r="N189" s="180"/>
      <c r="O189" s="180"/>
      <c r="P189" s="177"/>
    </row>
    <row r="190" spans="1:16" x14ac:dyDescent="0.2">
      <c r="A190" s="178"/>
      <c r="B190" s="178"/>
      <c r="C190" s="181"/>
      <c r="D190" s="181"/>
      <c r="E190" s="181"/>
      <c r="F190" s="181"/>
      <c r="G190" s="181"/>
      <c r="H190" s="194"/>
      <c r="I190" s="205">
        <v>0</v>
      </c>
      <c r="J190" s="73"/>
      <c r="K190" s="178"/>
      <c r="L190" s="178"/>
      <c r="M190" s="194"/>
      <c r="N190" s="181"/>
      <c r="O190" s="181"/>
      <c r="P190" s="178"/>
    </row>
    <row r="191" spans="1:16" x14ac:dyDescent="0.2">
      <c r="A191" s="178"/>
      <c r="B191" s="178"/>
      <c r="C191" s="181"/>
      <c r="D191" s="181"/>
      <c r="E191" s="181"/>
      <c r="F191" s="181"/>
      <c r="G191" s="181"/>
      <c r="H191" s="194"/>
      <c r="I191" s="205"/>
      <c r="J191" s="73"/>
      <c r="K191" s="178"/>
      <c r="L191" s="178"/>
      <c r="M191" s="194"/>
      <c r="N191" s="181"/>
      <c r="O191" s="181"/>
      <c r="P191" s="178"/>
    </row>
    <row r="192" spans="1:16" x14ac:dyDescent="0.2">
      <c r="A192" s="178"/>
      <c r="B192" s="178"/>
      <c r="C192" s="181"/>
      <c r="D192" s="181"/>
      <c r="E192" s="181"/>
      <c r="F192" s="181"/>
      <c r="G192" s="181"/>
      <c r="H192" s="194"/>
      <c r="I192" s="168"/>
      <c r="J192" s="73"/>
      <c r="K192" s="178"/>
      <c r="L192" s="178"/>
      <c r="M192" s="194"/>
      <c r="N192" s="181"/>
      <c r="O192" s="181"/>
      <c r="P192" s="178"/>
    </row>
    <row r="193" spans="1:16" x14ac:dyDescent="0.2">
      <c r="A193" s="179"/>
      <c r="B193" s="179"/>
      <c r="C193" s="182"/>
      <c r="D193" s="182"/>
      <c r="E193" s="182"/>
      <c r="F193" s="182"/>
      <c r="G193" s="182"/>
      <c r="H193" s="195"/>
      <c r="I193" s="169"/>
      <c r="J193" s="74"/>
      <c r="K193" s="179"/>
      <c r="L193" s="179"/>
      <c r="M193" s="195"/>
      <c r="N193" s="182"/>
      <c r="O193" s="182"/>
      <c r="P193" s="179"/>
    </row>
    <row r="194" spans="1:16" s="2" customFormat="1" x14ac:dyDescent="0.2">
      <c r="A194" s="177"/>
      <c r="B194" s="177" t="s">
        <v>58</v>
      </c>
      <c r="C194" s="180" t="s">
        <v>25</v>
      </c>
      <c r="D194" s="180" t="s">
        <v>26</v>
      </c>
      <c r="E194" s="180" t="s">
        <v>27</v>
      </c>
      <c r="F194" s="180" t="s">
        <v>26</v>
      </c>
      <c r="G194" s="180" t="s">
        <v>27</v>
      </c>
      <c r="H194" s="193">
        <v>77041</v>
      </c>
      <c r="I194" s="202">
        <v>2105.4839000000002</v>
      </c>
      <c r="J194" s="223">
        <f>+I194/H194</f>
        <v>2.7329394737866851E-2</v>
      </c>
      <c r="K194" s="177" t="s">
        <v>488</v>
      </c>
      <c r="L194" s="177" t="s">
        <v>574</v>
      </c>
      <c r="M194" s="193">
        <f>+H194</f>
        <v>77041</v>
      </c>
      <c r="N194" s="180"/>
      <c r="O194" s="180"/>
      <c r="P194" s="180"/>
    </row>
    <row r="195" spans="1:16" s="2" customFormat="1" x14ac:dyDescent="0.2">
      <c r="A195" s="178"/>
      <c r="B195" s="178"/>
      <c r="C195" s="181"/>
      <c r="D195" s="181"/>
      <c r="E195" s="181"/>
      <c r="F195" s="181"/>
      <c r="G195" s="181"/>
      <c r="H195" s="194"/>
      <c r="I195" s="203"/>
      <c r="J195" s="224"/>
      <c r="K195" s="178"/>
      <c r="L195" s="178"/>
      <c r="M195" s="194"/>
      <c r="N195" s="181"/>
      <c r="O195" s="181"/>
      <c r="P195" s="178"/>
    </row>
    <row r="196" spans="1:16" s="2" customFormat="1" x14ac:dyDescent="0.2">
      <c r="A196" s="178"/>
      <c r="B196" s="178"/>
      <c r="C196" s="181"/>
      <c r="D196" s="181"/>
      <c r="E196" s="181"/>
      <c r="F196" s="181"/>
      <c r="G196" s="181"/>
      <c r="H196" s="194"/>
      <c r="I196" s="203"/>
      <c r="J196" s="224"/>
      <c r="K196" s="178"/>
      <c r="L196" s="178"/>
      <c r="M196" s="194"/>
      <c r="N196" s="181"/>
      <c r="O196" s="181"/>
      <c r="P196" s="178"/>
    </row>
    <row r="197" spans="1:16" s="2" customFormat="1" x14ac:dyDescent="0.2">
      <c r="A197" s="178"/>
      <c r="B197" s="178"/>
      <c r="C197" s="181"/>
      <c r="D197" s="181"/>
      <c r="E197" s="181"/>
      <c r="F197" s="181"/>
      <c r="G197" s="181"/>
      <c r="H197" s="194"/>
      <c r="I197" s="203"/>
      <c r="J197" s="224"/>
      <c r="K197" s="178"/>
      <c r="L197" s="178"/>
      <c r="M197" s="194">
        <v>75041</v>
      </c>
      <c r="N197" s="181"/>
      <c r="O197" s="181"/>
      <c r="P197" s="178"/>
    </row>
    <row r="198" spans="1:16" s="2" customFormat="1" x14ac:dyDescent="0.2">
      <c r="A198" s="179"/>
      <c r="B198" s="179"/>
      <c r="C198" s="182"/>
      <c r="D198" s="182"/>
      <c r="E198" s="182"/>
      <c r="F198" s="182"/>
      <c r="G198" s="182"/>
      <c r="H198" s="195"/>
      <c r="I198" s="222"/>
      <c r="J198" s="225"/>
      <c r="K198" s="179"/>
      <c r="L198" s="179"/>
      <c r="M198" s="195"/>
      <c r="N198" s="182"/>
      <c r="O198" s="182"/>
      <c r="P198" s="179"/>
    </row>
    <row r="199" spans="1:16" s="2" customFormat="1" x14ac:dyDescent="0.2">
      <c r="A199" s="177"/>
      <c r="B199" s="177" t="s">
        <v>59</v>
      </c>
      <c r="C199" s="180" t="s">
        <v>25</v>
      </c>
      <c r="D199" s="180" t="s">
        <v>26</v>
      </c>
      <c r="E199" s="180" t="s">
        <v>27</v>
      </c>
      <c r="F199" s="180" t="s">
        <v>26</v>
      </c>
      <c r="G199" s="180" t="s">
        <v>27</v>
      </c>
      <c r="H199" s="193">
        <v>13218</v>
      </c>
      <c r="I199" s="202">
        <v>4978.7751900000003</v>
      </c>
      <c r="J199" s="223">
        <f>I199/H199</f>
        <v>0.37666630276895147</v>
      </c>
      <c r="K199" s="177" t="s">
        <v>455</v>
      </c>
      <c r="L199" s="177" t="s">
        <v>558</v>
      </c>
      <c r="M199" s="193">
        <f>+H199</f>
        <v>13218</v>
      </c>
      <c r="N199" s="180" t="s">
        <v>480</v>
      </c>
      <c r="O199" s="180"/>
      <c r="P199" s="180"/>
    </row>
    <row r="200" spans="1:16" s="2" customFormat="1" x14ac:dyDescent="0.2">
      <c r="A200" s="178"/>
      <c r="B200" s="178"/>
      <c r="C200" s="181"/>
      <c r="D200" s="181"/>
      <c r="E200" s="181"/>
      <c r="F200" s="181"/>
      <c r="G200" s="181"/>
      <c r="H200" s="194"/>
      <c r="I200" s="203"/>
      <c r="J200" s="224"/>
      <c r="K200" s="178"/>
      <c r="L200" s="178"/>
      <c r="M200" s="194"/>
      <c r="N200" s="181"/>
      <c r="O200" s="181"/>
      <c r="P200" s="178"/>
    </row>
    <row r="201" spans="1:16" s="2" customFormat="1" x14ac:dyDescent="0.2">
      <c r="A201" s="178"/>
      <c r="B201" s="178"/>
      <c r="C201" s="65"/>
      <c r="D201" s="181"/>
      <c r="E201" s="181"/>
      <c r="F201" s="181"/>
      <c r="G201" s="181"/>
      <c r="H201" s="194"/>
      <c r="I201" s="203"/>
      <c r="J201" s="224"/>
      <c r="K201" s="178"/>
      <c r="L201" s="178"/>
      <c r="M201" s="194"/>
      <c r="N201" s="181"/>
      <c r="O201" s="181"/>
      <c r="P201" s="178"/>
    </row>
    <row r="202" spans="1:16" s="2" customFormat="1" x14ac:dyDescent="0.2">
      <c r="A202" s="178"/>
      <c r="B202" s="178"/>
      <c r="C202" s="65"/>
      <c r="D202" s="181"/>
      <c r="E202" s="181"/>
      <c r="F202" s="181"/>
      <c r="G202" s="181"/>
      <c r="H202" s="194"/>
      <c r="I202" s="203"/>
      <c r="J202" s="224"/>
      <c r="K202" s="178"/>
      <c r="L202" s="178"/>
      <c r="M202" s="194">
        <v>13520</v>
      </c>
      <c r="N202" s="181"/>
      <c r="O202" s="181"/>
      <c r="P202" s="178"/>
    </row>
    <row r="203" spans="1:16" s="2" customFormat="1" ht="31.5" customHeight="1" x14ac:dyDescent="0.2">
      <c r="A203" s="179"/>
      <c r="B203" s="179"/>
      <c r="C203" s="66"/>
      <c r="D203" s="182"/>
      <c r="E203" s="182"/>
      <c r="F203" s="182"/>
      <c r="G203" s="182"/>
      <c r="H203" s="195"/>
      <c r="I203" s="222"/>
      <c r="J203" s="225"/>
      <c r="K203" s="179"/>
      <c r="L203" s="179"/>
      <c r="M203" s="195"/>
      <c r="N203" s="182"/>
      <c r="O203" s="182"/>
      <c r="P203" s="179"/>
    </row>
    <row r="204" spans="1:16" s="2" customFormat="1" x14ac:dyDescent="0.2">
      <c r="A204" s="177"/>
      <c r="B204" s="177" t="s">
        <v>60</v>
      </c>
      <c r="C204" s="180" t="s">
        <v>25</v>
      </c>
      <c r="D204" s="180" t="s">
        <v>26</v>
      </c>
      <c r="E204" s="180" t="s">
        <v>27</v>
      </c>
      <c r="F204" s="180" t="s">
        <v>26</v>
      </c>
      <c r="G204" s="180" t="s">
        <v>27</v>
      </c>
      <c r="H204" s="193">
        <f>H209</f>
        <v>440</v>
      </c>
      <c r="I204" s="236">
        <f>+I209</f>
        <v>369</v>
      </c>
      <c r="J204" s="223">
        <f>+I204/H204</f>
        <v>0.83863636363636362</v>
      </c>
      <c r="K204" s="177" t="s">
        <v>559</v>
      </c>
      <c r="L204" s="177" t="s">
        <v>575</v>
      </c>
      <c r="M204" s="193">
        <f>+H204</f>
        <v>440</v>
      </c>
      <c r="N204" s="193">
        <f>N209</f>
        <v>0</v>
      </c>
      <c r="O204" s="193">
        <f>O209</f>
        <v>0</v>
      </c>
      <c r="P204" s="177"/>
    </row>
    <row r="205" spans="1:16" s="2" customFormat="1" x14ac:dyDescent="0.2">
      <c r="A205" s="178"/>
      <c r="B205" s="178"/>
      <c r="C205" s="181"/>
      <c r="D205" s="181"/>
      <c r="E205" s="181"/>
      <c r="F205" s="181"/>
      <c r="G205" s="181"/>
      <c r="H205" s="194"/>
      <c r="I205" s="237"/>
      <c r="J205" s="224"/>
      <c r="K205" s="178"/>
      <c r="L205" s="178"/>
      <c r="M205" s="194"/>
      <c r="N205" s="194"/>
      <c r="O205" s="194"/>
      <c r="P205" s="178"/>
    </row>
    <row r="206" spans="1:16" s="2" customFormat="1" x14ac:dyDescent="0.2">
      <c r="A206" s="178"/>
      <c r="B206" s="178"/>
      <c r="C206" s="181"/>
      <c r="D206" s="181"/>
      <c r="E206" s="181"/>
      <c r="F206" s="181"/>
      <c r="G206" s="181"/>
      <c r="H206" s="194"/>
      <c r="I206" s="237"/>
      <c r="J206" s="224"/>
      <c r="K206" s="178"/>
      <c r="L206" s="178"/>
      <c r="M206" s="194"/>
      <c r="N206" s="194"/>
      <c r="O206" s="194"/>
      <c r="P206" s="178"/>
    </row>
    <row r="207" spans="1:16" s="2" customFormat="1" ht="22.5" customHeight="1" x14ac:dyDescent="0.2">
      <c r="A207" s="178"/>
      <c r="B207" s="178"/>
      <c r="C207" s="181"/>
      <c r="D207" s="181"/>
      <c r="E207" s="181"/>
      <c r="F207" s="181"/>
      <c r="G207" s="181"/>
      <c r="H207" s="194">
        <v>554</v>
      </c>
      <c r="I207" s="237"/>
      <c r="J207" s="224"/>
      <c r="K207" s="178"/>
      <c r="L207" s="178"/>
      <c r="M207" s="194">
        <v>554</v>
      </c>
      <c r="N207" s="194">
        <v>555</v>
      </c>
      <c r="O207" s="194">
        <v>556</v>
      </c>
      <c r="P207" s="65"/>
    </row>
    <row r="208" spans="1:16" s="2" customFormat="1" ht="45.75" customHeight="1" x14ac:dyDescent="0.2">
      <c r="A208" s="179"/>
      <c r="B208" s="179"/>
      <c r="C208" s="182"/>
      <c r="D208" s="182"/>
      <c r="E208" s="182"/>
      <c r="F208" s="182"/>
      <c r="G208" s="182"/>
      <c r="H208" s="195"/>
      <c r="I208" s="238"/>
      <c r="J208" s="225"/>
      <c r="K208" s="179"/>
      <c r="L208" s="179"/>
      <c r="M208" s="195"/>
      <c r="N208" s="195"/>
      <c r="O208" s="195"/>
      <c r="P208" s="66"/>
    </row>
    <row r="209" spans="1:16" s="2" customFormat="1" ht="84" customHeight="1" x14ac:dyDescent="0.2">
      <c r="A209" s="177"/>
      <c r="B209" s="177" t="s">
        <v>61</v>
      </c>
      <c r="C209" s="180" t="s">
        <v>25</v>
      </c>
      <c r="D209" s="180" t="s">
        <v>26</v>
      </c>
      <c r="E209" s="180" t="s">
        <v>27</v>
      </c>
      <c r="F209" s="180" t="s">
        <v>26</v>
      </c>
      <c r="G209" s="180" t="s">
        <v>27</v>
      </c>
      <c r="H209" s="193">
        <v>440</v>
      </c>
      <c r="I209" s="202">
        <v>369</v>
      </c>
      <c r="J209" s="72"/>
      <c r="K209" s="177" t="s">
        <v>456</v>
      </c>
      <c r="L209" s="177" t="s">
        <v>560</v>
      </c>
      <c r="M209" s="193">
        <v>440</v>
      </c>
      <c r="N209" s="180"/>
      <c r="O209" s="180"/>
      <c r="P209" s="177"/>
    </row>
    <row r="210" spans="1:16" s="2" customFormat="1" ht="76.5" customHeight="1" x14ac:dyDescent="0.2">
      <c r="A210" s="178"/>
      <c r="B210" s="178"/>
      <c r="C210" s="181"/>
      <c r="D210" s="181"/>
      <c r="E210" s="181"/>
      <c r="F210" s="181"/>
      <c r="G210" s="181"/>
      <c r="H210" s="194"/>
      <c r="I210" s="203"/>
      <c r="J210" s="73"/>
      <c r="K210" s="178"/>
      <c r="L210" s="178"/>
      <c r="M210" s="194"/>
      <c r="N210" s="181"/>
      <c r="O210" s="181"/>
      <c r="P210" s="178"/>
    </row>
    <row r="211" spans="1:16" s="2" customFormat="1" ht="45" customHeight="1" x14ac:dyDescent="0.2">
      <c r="A211" s="178"/>
      <c r="B211" s="178"/>
      <c r="C211" s="181"/>
      <c r="D211" s="181"/>
      <c r="E211" s="181"/>
      <c r="F211" s="181"/>
      <c r="G211" s="181"/>
      <c r="H211" s="194"/>
      <c r="I211" s="203"/>
      <c r="J211" s="157">
        <f>+I209/H209</f>
        <v>0.83863636363636362</v>
      </c>
      <c r="K211" s="178"/>
      <c r="L211" s="178"/>
      <c r="M211" s="194"/>
      <c r="N211" s="181"/>
      <c r="O211" s="181"/>
      <c r="P211" s="178"/>
    </row>
    <row r="212" spans="1:16" s="2" customFormat="1" ht="72.75" customHeight="1" x14ac:dyDescent="0.2">
      <c r="A212" s="178"/>
      <c r="B212" s="178"/>
      <c r="C212" s="181"/>
      <c r="D212" s="181"/>
      <c r="E212" s="181"/>
      <c r="F212" s="181"/>
      <c r="G212" s="181"/>
      <c r="H212" s="194"/>
      <c r="I212" s="203"/>
      <c r="J212" s="73"/>
      <c r="K212" s="178"/>
      <c r="L212" s="178"/>
      <c r="M212" s="194"/>
      <c r="N212" s="181"/>
      <c r="O212" s="181"/>
      <c r="P212" s="178"/>
    </row>
    <row r="213" spans="1:16" s="2" customFormat="1" ht="80.25" customHeight="1" x14ac:dyDescent="0.2">
      <c r="A213" s="179"/>
      <c r="B213" s="179"/>
      <c r="C213" s="182"/>
      <c r="D213" s="182"/>
      <c r="E213" s="182"/>
      <c r="F213" s="182"/>
      <c r="G213" s="182"/>
      <c r="H213" s="195"/>
      <c r="I213" s="222"/>
      <c r="J213" s="74"/>
      <c r="K213" s="179"/>
      <c r="L213" s="179"/>
      <c r="M213" s="195"/>
      <c r="N213" s="182"/>
      <c r="O213" s="182"/>
      <c r="P213" s="66"/>
    </row>
    <row r="214" spans="1:16" s="2" customFormat="1" ht="15.75" customHeight="1" x14ac:dyDescent="0.2">
      <c r="A214" s="177"/>
      <c r="B214" s="177" t="s">
        <v>561</v>
      </c>
      <c r="C214" s="180" t="s">
        <v>25</v>
      </c>
      <c r="D214" s="180" t="s">
        <v>26</v>
      </c>
      <c r="E214" s="180" t="s">
        <v>27</v>
      </c>
      <c r="F214" s="180" t="s">
        <v>26</v>
      </c>
      <c r="G214" s="180" t="s">
        <v>27</v>
      </c>
      <c r="H214" s="193">
        <f>H219+H224+H229+H234+H239+H244+H249</f>
        <v>1243265.8</v>
      </c>
      <c r="I214" s="202">
        <f>I219+I224+I229+I234+I239+I244+I249</f>
        <v>648779.38321000012</v>
      </c>
      <c r="J214" s="223">
        <f>+I214/H214</f>
        <v>0.52183481859631309</v>
      </c>
      <c r="K214" s="180" t="s">
        <v>562</v>
      </c>
      <c r="L214" s="180" t="s">
        <v>556</v>
      </c>
      <c r="M214" s="193">
        <f>M219+M224+M229+M234+M239+M244+M249</f>
        <v>348994.8</v>
      </c>
      <c r="N214" s="193">
        <f>N219+N224+N229+N234+N239+N244+N249</f>
        <v>244608.2</v>
      </c>
      <c r="O214" s="193">
        <f>O219+O224+O229+O234+O239+O244+O249</f>
        <v>0</v>
      </c>
      <c r="P214" s="177"/>
    </row>
    <row r="215" spans="1:16" s="2" customFormat="1" x14ac:dyDescent="0.2">
      <c r="A215" s="178"/>
      <c r="B215" s="178"/>
      <c r="C215" s="181"/>
      <c r="D215" s="181"/>
      <c r="E215" s="181"/>
      <c r="F215" s="181"/>
      <c r="G215" s="181"/>
      <c r="H215" s="194"/>
      <c r="I215" s="203"/>
      <c r="J215" s="224"/>
      <c r="K215" s="178"/>
      <c r="L215" s="181"/>
      <c r="M215" s="194"/>
      <c r="N215" s="194"/>
      <c r="O215" s="194"/>
      <c r="P215" s="178"/>
    </row>
    <row r="216" spans="1:16" s="2" customFormat="1" ht="36" customHeight="1" x14ac:dyDescent="0.2">
      <c r="A216" s="178"/>
      <c r="B216" s="178"/>
      <c r="C216" s="181"/>
      <c r="D216" s="181"/>
      <c r="E216" s="181"/>
      <c r="F216" s="181"/>
      <c r="G216" s="181"/>
      <c r="H216" s="194"/>
      <c r="I216" s="203"/>
      <c r="J216" s="224"/>
      <c r="K216" s="178"/>
      <c r="L216" s="181"/>
      <c r="M216" s="194"/>
      <c r="N216" s="194"/>
      <c r="O216" s="194"/>
      <c r="P216" s="178"/>
    </row>
    <row r="217" spans="1:16" s="2" customFormat="1" ht="31.5" customHeight="1" x14ac:dyDescent="0.2">
      <c r="A217" s="178"/>
      <c r="B217" s="178"/>
      <c r="C217" s="181"/>
      <c r="D217" s="181"/>
      <c r="E217" s="181"/>
      <c r="F217" s="181"/>
      <c r="G217" s="181"/>
      <c r="H217" s="194">
        <v>1161392</v>
      </c>
      <c r="I217" s="203">
        <v>1161393</v>
      </c>
      <c r="J217" s="224"/>
      <c r="K217" s="178"/>
      <c r="L217" s="181"/>
      <c r="M217" s="194">
        <v>1161392</v>
      </c>
      <c r="N217" s="194">
        <v>1161393</v>
      </c>
      <c r="O217" s="194">
        <v>1161394</v>
      </c>
      <c r="P217" s="178"/>
    </row>
    <row r="218" spans="1:16" s="2" customFormat="1" ht="40.5" customHeight="1" x14ac:dyDescent="0.2">
      <c r="A218" s="179"/>
      <c r="B218" s="179"/>
      <c r="C218" s="182"/>
      <c r="D218" s="182"/>
      <c r="E218" s="182"/>
      <c r="F218" s="182"/>
      <c r="G218" s="182"/>
      <c r="H218" s="195"/>
      <c r="I218" s="222"/>
      <c r="J218" s="225"/>
      <c r="K218" s="179"/>
      <c r="L218" s="182"/>
      <c r="M218" s="195"/>
      <c r="N218" s="195"/>
      <c r="O218" s="195"/>
      <c r="P218" s="179"/>
    </row>
    <row r="219" spans="1:16" s="2" customFormat="1" ht="38.25" customHeight="1" x14ac:dyDescent="0.2">
      <c r="A219" s="177"/>
      <c r="B219" s="177" t="s">
        <v>62</v>
      </c>
      <c r="C219" s="180" t="s">
        <v>25</v>
      </c>
      <c r="D219" s="180" t="s">
        <v>26</v>
      </c>
      <c r="E219" s="180" t="s">
        <v>27</v>
      </c>
      <c r="F219" s="180" t="s">
        <v>26</v>
      </c>
      <c r="G219" s="180" t="s">
        <v>27</v>
      </c>
      <c r="H219" s="239">
        <v>558424.80000000005</v>
      </c>
      <c r="I219" s="202">
        <v>306366.50361000001</v>
      </c>
      <c r="J219" s="223">
        <f>+I219/H219</f>
        <v>0.5486262494251688</v>
      </c>
      <c r="K219" s="177" t="s">
        <v>457</v>
      </c>
      <c r="L219" s="180" t="s">
        <v>556</v>
      </c>
      <c r="M219" s="239">
        <v>301673.8</v>
      </c>
      <c r="N219" s="180" t="s">
        <v>481</v>
      </c>
      <c r="O219" s="193"/>
      <c r="P219" s="180"/>
    </row>
    <row r="220" spans="1:16" s="2" customFormat="1" ht="30.75" customHeight="1" x14ac:dyDescent="0.2">
      <c r="A220" s="178"/>
      <c r="B220" s="178"/>
      <c r="C220" s="181"/>
      <c r="D220" s="181"/>
      <c r="E220" s="181"/>
      <c r="F220" s="181"/>
      <c r="G220" s="181"/>
      <c r="H220" s="240"/>
      <c r="I220" s="203"/>
      <c r="J220" s="224"/>
      <c r="K220" s="178"/>
      <c r="L220" s="181"/>
      <c r="M220" s="240"/>
      <c r="N220" s="181"/>
      <c r="O220" s="194"/>
      <c r="P220" s="178"/>
    </row>
    <row r="221" spans="1:16" s="2" customFormat="1" ht="26.25" customHeight="1" x14ac:dyDescent="0.2">
      <c r="A221" s="178"/>
      <c r="B221" s="178"/>
      <c r="C221" s="181"/>
      <c r="D221" s="181"/>
      <c r="E221" s="181"/>
      <c r="F221" s="181"/>
      <c r="G221" s="181"/>
      <c r="H221" s="240"/>
      <c r="I221" s="203"/>
      <c r="J221" s="224"/>
      <c r="K221" s="178"/>
      <c r="L221" s="181"/>
      <c r="M221" s="240"/>
      <c r="N221" s="181"/>
      <c r="O221" s="194"/>
      <c r="P221" s="178"/>
    </row>
    <row r="222" spans="1:16" s="2" customFormat="1" ht="33.75" customHeight="1" x14ac:dyDescent="0.2">
      <c r="A222" s="178"/>
      <c r="B222" s="178"/>
      <c r="C222" s="181"/>
      <c r="D222" s="181"/>
      <c r="E222" s="181"/>
      <c r="F222" s="181"/>
      <c r="G222" s="181"/>
      <c r="H222" s="240"/>
      <c r="I222" s="203"/>
      <c r="J222" s="224"/>
      <c r="K222" s="178"/>
      <c r="L222" s="181"/>
      <c r="M222" s="240"/>
      <c r="N222" s="181"/>
      <c r="O222" s="194"/>
      <c r="P222" s="178"/>
    </row>
    <row r="223" spans="1:16" s="2" customFormat="1" ht="45.75" customHeight="1" x14ac:dyDescent="0.2">
      <c r="A223" s="179"/>
      <c r="B223" s="179"/>
      <c r="C223" s="182"/>
      <c r="D223" s="182"/>
      <c r="E223" s="182"/>
      <c r="F223" s="182"/>
      <c r="G223" s="182"/>
      <c r="H223" s="241"/>
      <c r="I223" s="222"/>
      <c r="J223" s="225"/>
      <c r="K223" s="179"/>
      <c r="L223" s="182"/>
      <c r="M223" s="241"/>
      <c r="N223" s="182"/>
      <c r="O223" s="195"/>
      <c r="P223" s="179"/>
    </row>
    <row r="224" spans="1:16" s="2" customFormat="1" x14ac:dyDescent="0.2">
      <c r="A224" s="177"/>
      <c r="B224" s="177" t="s">
        <v>63</v>
      </c>
      <c r="C224" s="180" t="s">
        <v>25</v>
      </c>
      <c r="D224" s="180" t="s">
        <v>26</v>
      </c>
      <c r="E224" s="180" t="s">
        <v>27</v>
      </c>
      <c r="F224" s="180" t="s">
        <v>26</v>
      </c>
      <c r="G224" s="180" t="s">
        <v>27</v>
      </c>
      <c r="H224" s="239">
        <v>523866</v>
      </c>
      <c r="I224" s="202">
        <v>267464.80647000001</v>
      </c>
      <c r="J224" s="223">
        <f>+I224/H224</f>
        <v>0.51055958292769532</v>
      </c>
      <c r="K224" s="177" t="s">
        <v>458</v>
      </c>
      <c r="L224" s="180" t="s">
        <v>556</v>
      </c>
      <c r="M224" s="239">
        <v>32902</v>
      </c>
      <c r="N224" s="180" t="s">
        <v>482</v>
      </c>
      <c r="O224" s="180"/>
      <c r="P224" s="180"/>
    </row>
    <row r="225" spans="1:16" s="2" customFormat="1" ht="33" customHeight="1" x14ac:dyDescent="0.2">
      <c r="A225" s="178"/>
      <c r="B225" s="178"/>
      <c r="C225" s="181"/>
      <c r="D225" s="181"/>
      <c r="E225" s="181"/>
      <c r="F225" s="181"/>
      <c r="G225" s="181"/>
      <c r="H225" s="240"/>
      <c r="I225" s="203"/>
      <c r="J225" s="224"/>
      <c r="K225" s="178"/>
      <c r="L225" s="181"/>
      <c r="M225" s="240"/>
      <c r="N225" s="181"/>
      <c r="O225" s="181"/>
      <c r="P225" s="178"/>
    </row>
    <row r="226" spans="1:16" s="2" customFormat="1" x14ac:dyDescent="0.2">
      <c r="A226" s="178"/>
      <c r="B226" s="178"/>
      <c r="C226" s="181"/>
      <c r="D226" s="181"/>
      <c r="E226" s="181"/>
      <c r="F226" s="181"/>
      <c r="G226" s="181"/>
      <c r="H226" s="240"/>
      <c r="I226" s="203"/>
      <c r="J226" s="224"/>
      <c r="K226" s="178"/>
      <c r="L226" s="181"/>
      <c r="M226" s="240"/>
      <c r="N226" s="181"/>
      <c r="O226" s="181"/>
      <c r="P226" s="178"/>
    </row>
    <row r="227" spans="1:16" s="2" customFormat="1" ht="30.75" customHeight="1" x14ac:dyDescent="0.2">
      <c r="A227" s="178"/>
      <c r="B227" s="178"/>
      <c r="C227" s="181"/>
      <c r="D227" s="181"/>
      <c r="E227" s="181"/>
      <c r="F227" s="181"/>
      <c r="G227" s="181"/>
      <c r="H227" s="240"/>
      <c r="I227" s="203"/>
      <c r="J227" s="224"/>
      <c r="K227" s="178"/>
      <c r="L227" s="181"/>
      <c r="M227" s="240"/>
      <c r="N227" s="181"/>
      <c r="O227" s="181"/>
      <c r="P227" s="178"/>
    </row>
    <row r="228" spans="1:16" s="2" customFormat="1" ht="61.5" customHeight="1" x14ac:dyDescent="0.2">
      <c r="A228" s="179"/>
      <c r="B228" s="179"/>
      <c r="C228" s="182"/>
      <c r="D228" s="182"/>
      <c r="E228" s="182"/>
      <c r="F228" s="182"/>
      <c r="G228" s="182"/>
      <c r="H228" s="241"/>
      <c r="I228" s="222"/>
      <c r="J228" s="225"/>
      <c r="K228" s="179"/>
      <c r="L228" s="182"/>
      <c r="M228" s="241"/>
      <c r="N228" s="182"/>
      <c r="O228" s="182"/>
      <c r="P228" s="179"/>
    </row>
    <row r="229" spans="1:16" s="2" customFormat="1" x14ac:dyDescent="0.2">
      <c r="A229" s="177"/>
      <c r="B229" s="177" t="s">
        <v>64</v>
      </c>
      <c r="C229" s="180" t="s">
        <v>25</v>
      </c>
      <c r="D229" s="180" t="s">
        <v>26</v>
      </c>
      <c r="E229" s="180" t="s">
        <v>27</v>
      </c>
      <c r="F229" s="180" t="s">
        <v>26</v>
      </c>
      <c r="G229" s="180" t="s">
        <v>27</v>
      </c>
      <c r="H229" s="61"/>
      <c r="I229" s="202"/>
      <c r="J229" s="183"/>
      <c r="K229" s="177"/>
      <c r="L229" s="180"/>
      <c r="M229" s="193">
        <f>+H229</f>
        <v>0</v>
      </c>
      <c r="N229" s="180"/>
      <c r="O229" s="180"/>
      <c r="P229" s="177"/>
    </row>
    <row r="230" spans="1:16" s="2" customFormat="1" x14ac:dyDescent="0.2">
      <c r="A230" s="178"/>
      <c r="B230" s="178"/>
      <c r="C230" s="181"/>
      <c r="D230" s="181"/>
      <c r="E230" s="181"/>
      <c r="F230" s="181"/>
      <c r="G230" s="181"/>
      <c r="H230" s="62"/>
      <c r="I230" s="203"/>
      <c r="J230" s="184"/>
      <c r="K230" s="178"/>
      <c r="L230" s="181"/>
      <c r="M230" s="194"/>
      <c r="N230" s="181"/>
      <c r="O230" s="181"/>
      <c r="P230" s="178"/>
    </row>
    <row r="231" spans="1:16" s="2" customFormat="1" x14ac:dyDescent="0.2">
      <c r="A231" s="178"/>
      <c r="B231" s="178"/>
      <c r="C231" s="181"/>
      <c r="D231" s="181"/>
      <c r="E231" s="181"/>
      <c r="F231" s="181"/>
      <c r="G231" s="181"/>
      <c r="H231" s="62"/>
      <c r="I231" s="203"/>
      <c r="J231" s="184"/>
      <c r="K231" s="178"/>
      <c r="L231" s="181"/>
      <c r="M231" s="194"/>
      <c r="N231" s="181"/>
      <c r="O231" s="181"/>
      <c r="P231" s="178"/>
    </row>
    <row r="232" spans="1:16" s="2" customFormat="1" x14ac:dyDescent="0.2">
      <c r="A232" s="178"/>
      <c r="B232" s="178"/>
      <c r="C232" s="181"/>
      <c r="D232" s="181"/>
      <c r="E232" s="181"/>
      <c r="F232" s="181"/>
      <c r="G232" s="181"/>
      <c r="H232" s="62"/>
      <c r="I232" s="203"/>
      <c r="J232" s="184"/>
      <c r="K232" s="178"/>
      <c r="L232" s="181"/>
      <c r="M232" s="194">
        <v>17449</v>
      </c>
      <c r="N232" s="181"/>
      <c r="O232" s="181"/>
      <c r="P232" s="178"/>
    </row>
    <row r="233" spans="1:16" s="2" customFormat="1" x14ac:dyDescent="0.2">
      <c r="A233" s="179"/>
      <c r="B233" s="179"/>
      <c r="C233" s="182"/>
      <c r="D233" s="182"/>
      <c r="E233" s="182"/>
      <c r="F233" s="182"/>
      <c r="G233" s="182"/>
      <c r="H233" s="63"/>
      <c r="I233" s="222"/>
      <c r="J233" s="185"/>
      <c r="K233" s="179"/>
      <c r="L233" s="182"/>
      <c r="M233" s="195"/>
      <c r="N233" s="182"/>
      <c r="O233" s="182"/>
      <c r="P233" s="179"/>
    </row>
    <row r="234" spans="1:16" s="2" customFormat="1" x14ac:dyDescent="0.2">
      <c r="A234" s="177"/>
      <c r="B234" s="177" t="s">
        <v>65</v>
      </c>
      <c r="C234" s="180" t="s">
        <v>25</v>
      </c>
      <c r="D234" s="180" t="s">
        <v>26</v>
      </c>
      <c r="E234" s="180" t="s">
        <v>27</v>
      </c>
      <c r="F234" s="180" t="s">
        <v>26</v>
      </c>
      <c r="G234" s="180" t="s">
        <v>27</v>
      </c>
      <c r="H234" s="242">
        <v>135104.79999999999</v>
      </c>
      <c r="I234" s="202">
        <v>62999.758979999999</v>
      </c>
      <c r="J234" s="223">
        <f>+I234/H234</f>
        <v>0.4663028921252243</v>
      </c>
      <c r="K234" s="177" t="s">
        <v>459</v>
      </c>
      <c r="L234" s="180" t="s">
        <v>563</v>
      </c>
      <c r="M234" s="239">
        <v>12632</v>
      </c>
      <c r="N234" s="180" t="s">
        <v>483</v>
      </c>
      <c r="O234" s="180"/>
      <c r="P234" s="177"/>
    </row>
    <row r="235" spans="1:16" s="2" customFormat="1" x14ac:dyDescent="0.2">
      <c r="A235" s="178"/>
      <c r="B235" s="178"/>
      <c r="C235" s="181"/>
      <c r="D235" s="181"/>
      <c r="E235" s="181"/>
      <c r="F235" s="181"/>
      <c r="G235" s="181"/>
      <c r="H235" s="243"/>
      <c r="I235" s="203"/>
      <c r="J235" s="224"/>
      <c r="K235" s="178"/>
      <c r="L235" s="181"/>
      <c r="M235" s="240"/>
      <c r="N235" s="181"/>
      <c r="O235" s="181"/>
      <c r="P235" s="178"/>
    </row>
    <row r="236" spans="1:16" s="2" customFormat="1" x14ac:dyDescent="0.2">
      <c r="A236" s="178"/>
      <c r="B236" s="178"/>
      <c r="C236" s="181"/>
      <c r="D236" s="181"/>
      <c r="E236" s="181"/>
      <c r="F236" s="181"/>
      <c r="G236" s="181"/>
      <c r="H236" s="243"/>
      <c r="I236" s="203"/>
      <c r="J236" s="224"/>
      <c r="K236" s="178"/>
      <c r="L236" s="181"/>
      <c r="M236" s="240"/>
      <c r="N236" s="181"/>
      <c r="O236" s="181"/>
      <c r="P236" s="178"/>
    </row>
    <row r="237" spans="1:16" s="2" customFormat="1" x14ac:dyDescent="0.2">
      <c r="A237" s="178"/>
      <c r="B237" s="178"/>
      <c r="C237" s="181"/>
      <c r="D237" s="181"/>
      <c r="E237" s="181"/>
      <c r="F237" s="181"/>
      <c r="G237" s="181"/>
      <c r="H237" s="243"/>
      <c r="I237" s="203"/>
      <c r="J237" s="224"/>
      <c r="K237" s="178"/>
      <c r="L237" s="181"/>
      <c r="M237" s="240"/>
      <c r="N237" s="181"/>
      <c r="O237" s="181"/>
      <c r="P237" s="178"/>
    </row>
    <row r="238" spans="1:16" s="2" customFormat="1" x14ac:dyDescent="0.2">
      <c r="A238" s="179"/>
      <c r="B238" s="179"/>
      <c r="C238" s="182"/>
      <c r="D238" s="182"/>
      <c r="E238" s="182"/>
      <c r="F238" s="182"/>
      <c r="G238" s="182"/>
      <c r="H238" s="244"/>
      <c r="I238" s="222"/>
      <c r="J238" s="225"/>
      <c r="K238" s="179"/>
      <c r="L238" s="182"/>
      <c r="M238" s="241"/>
      <c r="N238" s="182"/>
      <c r="O238" s="182"/>
      <c r="P238" s="179"/>
    </row>
    <row r="239" spans="1:16" s="2" customFormat="1" x14ac:dyDescent="0.2">
      <c r="A239" s="177"/>
      <c r="B239" s="177" t="s">
        <v>66</v>
      </c>
      <c r="C239" s="180" t="s">
        <v>25</v>
      </c>
      <c r="D239" s="180" t="s">
        <v>26</v>
      </c>
      <c r="E239" s="180" t="s">
        <v>27</v>
      </c>
      <c r="F239" s="180" t="s">
        <v>26</v>
      </c>
      <c r="G239" s="180" t="s">
        <v>27</v>
      </c>
      <c r="H239" s="239">
        <v>22113.200000000001</v>
      </c>
      <c r="I239" s="202">
        <v>9472.9031500000001</v>
      </c>
      <c r="J239" s="223">
        <f>+I239/H239</f>
        <v>0.42838228524139427</v>
      </c>
      <c r="K239" s="177" t="s">
        <v>564</v>
      </c>
      <c r="L239" s="180" t="s">
        <v>563</v>
      </c>
      <c r="M239" s="239">
        <v>1787</v>
      </c>
      <c r="N239" s="180" t="s">
        <v>484</v>
      </c>
      <c r="O239" s="180"/>
      <c r="P239" s="177"/>
    </row>
    <row r="240" spans="1:16" s="2" customFormat="1" x14ac:dyDescent="0.2">
      <c r="A240" s="178"/>
      <c r="B240" s="178"/>
      <c r="C240" s="181"/>
      <c r="D240" s="181"/>
      <c r="E240" s="181"/>
      <c r="F240" s="181"/>
      <c r="G240" s="181"/>
      <c r="H240" s="240"/>
      <c r="I240" s="203"/>
      <c r="J240" s="224"/>
      <c r="K240" s="178"/>
      <c r="L240" s="181"/>
      <c r="M240" s="240"/>
      <c r="N240" s="181"/>
      <c r="O240" s="181"/>
      <c r="P240" s="178"/>
    </row>
    <row r="241" spans="1:16" s="2" customFormat="1" x14ac:dyDescent="0.2">
      <c r="A241" s="178"/>
      <c r="B241" s="178"/>
      <c r="C241" s="181"/>
      <c r="D241" s="181"/>
      <c r="E241" s="181"/>
      <c r="F241" s="181"/>
      <c r="G241" s="181"/>
      <c r="H241" s="240"/>
      <c r="I241" s="203"/>
      <c r="J241" s="224"/>
      <c r="K241" s="178"/>
      <c r="L241" s="181"/>
      <c r="M241" s="240"/>
      <c r="N241" s="181"/>
      <c r="O241" s="181"/>
      <c r="P241" s="178"/>
    </row>
    <row r="242" spans="1:16" s="2" customFormat="1" x14ac:dyDescent="0.2">
      <c r="A242" s="178"/>
      <c r="B242" s="178"/>
      <c r="C242" s="181"/>
      <c r="D242" s="181"/>
      <c r="E242" s="181"/>
      <c r="F242" s="181"/>
      <c r="G242" s="181"/>
      <c r="H242" s="240"/>
      <c r="I242" s="203"/>
      <c r="J242" s="224"/>
      <c r="K242" s="178"/>
      <c r="L242" s="181"/>
      <c r="M242" s="240"/>
      <c r="N242" s="181"/>
      <c r="O242" s="181"/>
      <c r="P242" s="178"/>
    </row>
    <row r="243" spans="1:16" s="2" customFormat="1" x14ac:dyDescent="0.2">
      <c r="A243" s="179"/>
      <c r="B243" s="179"/>
      <c r="C243" s="182"/>
      <c r="D243" s="182"/>
      <c r="E243" s="182"/>
      <c r="F243" s="182"/>
      <c r="G243" s="182"/>
      <c r="H243" s="241"/>
      <c r="I243" s="222"/>
      <c r="J243" s="225"/>
      <c r="K243" s="179"/>
      <c r="L243" s="182"/>
      <c r="M243" s="241"/>
      <c r="N243" s="182"/>
      <c r="O243" s="182"/>
      <c r="P243" s="179"/>
    </row>
    <row r="244" spans="1:16" s="2" customFormat="1" x14ac:dyDescent="0.2">
      <c r="A244" s="177"/>
      <c r="B244" s="177" t="s">
        <v>67</v>
      </c>
      <c r="C244" s="180" t="s">
        <v>25</v>
      </c>
      <c r="D244" s="180" t="s">
        <v>26</v>
      </c>
      <c r="E244" s="180" t="s">
        <v>27</v>
      </c>
      <c r="F244" s="180" t="s">
        <v>26</v>
      </c>
      <c r="G244" s="180" t="s">
        <v>27</v>
      </c>
      <c r="H244" s="193">
        <v>1932</v>
      </c>
      <c r="I244" s="245">
        <v>1018.9</v>
      </c>
      <c r="J244" s="223">
        <f>+I244/H244</f>
        <v>0.52738095238095239</v>
      </c>
      <c r="K244" s="177" t="s">
        <v>566</v>
      </c>
      <c r="L244" s="177" t="s">
        <v>565</v>
      </c>
      <c r="M244" s="193"/>
      <c r="N244" s="180"/>
      <c r="O244" s="180"/>
      <c r="P244" s="64"/>
    </row>
    <row r="245" spans="1:16" s="2" customFormat="1" x14ac:dyDescent="0.2">
      <c r="A245" s="178"/>
      <c r="B245" s="178"/>
      <c r="C245" s="181"/>
      <c r="D245" s="181"/>
      <c r="E245" s="181"/>
      <c r="F245" s="181"/>
      <c r="G245" s="181"/>
      <c r="H245" s="194"/>
      <c r="I245" s="246"/>
      <c r="J245" s="224"/>
      <c r="K245" s="178"/>
      <c r="L245" s="178"/>
      <c r="M245" s="194"/>
      <c r="N245" s="181"/>
      <c r="O245" s="181"/>
      <c r="P245" s="65"/>
    </row>
    <row r="246" spans="1:16" s="2" customFormat="1" x14ac:dyDescent="0.2">
      <c r="A246" s="178"/>
      <c r="B246" s="178"/>
      <c r="C246" s="181"/>
      <c r="D246" s="181"/>
      <c r="E246" s="181"/>
      <c r="F246" s="181"/>
      <c r="G246" s="181"/>
      <c r="H246" s="194"/>
      <c r="I246" s="246"/>
      <c r="J246" s="224"/>
      <c r="K246" s="178"/>
      <c r="L246" s="178"/>
      <c r="M246" s="194"/>
      <c r="N246" s="181"/>
      <c r="O246" s="181"/>
      <c r="P246" s="65"/>
    </row>
    <row r="247" spans="1:16" s="2" customFormat="1" x14ac:dyDescent="0.2">
      <c r="A247" s="178"/>
      <c r="B247" s="178"/>
      <c r="C247" s="181"/>
      <c r="D247" s="181"/>
      <c r="E247" s="181"/>
      <c r="F247" s="181"/>
      <c r="G247" s="181"/>
      <c r="H247" s="194"/>
      <c r="I247" s="246"/>
      <c r="J247" s="224"/>
      <c r="K247" s="178"/>
      <c r="L247" s="178"/>
      <c r="M247" s="194"/>
      <c r="N247" s="181"/>
      <c r="O247" s="181"/>
      <c r="P247" s="65"/>
    </row>
    <row r="248" spans="1:16" s="2" customFormat="1" x14ac:dyDescent="0.2">
      <c r="A248" s="179"/>
      <c r="B248" s="179"/>
      <c r="C248" s="66"/>
      <c r="D248" s="182"/>
      <c r="E248" s="182"/>
      <c r="F248" s="182"/>
      <c r="G248" s="182"/>
      <c r="H248" s="195"/>
      <c r="I248" s="247"/>
      <c r="J248" s="225"/>
      <c r="K248" s="179"/>
      <c r="L248" s="179"/>
      <c r="M248" s="195"/>
      <c r="N248" s="182"/>
      <c r="O248" s="182"/>
      <c r="P248" s="66"/>
    </row>
    <row r="249" spans="1:16" s="2" customFormat="1" x14ac:dyDescent="0.2">
      <c r="A249" s="177"/>
      <c r="B249" s="177" t="s">
        <v>68</v>
      </c>
      <c r="C249" s="180" t="s">
        <v>25</v>
      </c>
      <c r="D249" s="180" t="s">
        <v>26</v>
      </c>
      <c r="E249" s="180" t="s">
        <v>27</v>
      </c>
      <c r="F249" s="180" t="s">
        <v>26</v>
      </c>
      <c r="G249" s="180" t="s">
        <v>27</v>
      </c>
      <c r="H249" s="193">
        <v>1825</v>
      </c>
      <c r="I249" s="245">
        <v>1456.511</v>
      </c>
      <c r="J249" s="223">
        <f>+I249/H249</f>
        <v>0.79808821917808215</v>
      </c>
      <c r="K249" s="177" t="s">
        <v>568</v>
      </c>
      <c r="L249" s="177" t="s">
        <v>567</v>
      </c>
      <c r="M249" s="193"/>
      <c r="N249" s="180"/>
      <c r="O249" s="67"/>
      <c r="P249" s="64"/>
    </row>
    <row r="250" spans="1:16" s="2" customFormat="1" x14ac:dyDescent="0.2">
      <c r="A250" s="178"/>
      <c r="B250" s="178"/>
      <c r="C250" s="181"/>
      <c r="D250" s="181"/>
      <c r="E250" s="181"/>
      <c r="F250" s="181"/>
      <c r="G250" s="181"/>
      <c r="H250" s="194"/>
      <c r="I250" s="246"/>
      <c r="J250" s="224"/>
      <c r="K250" s="178"/>
      <c r="L250" s="178"/>
      <c r="M250" s="194"/>
      <c r="N250" s="181"/>
      <c r="O250" s="65"/>
      <c r="P250" s="65"/>
    </row>
    <row r="251" spans="1:16" s="2" customFormat="1" x14ac:dyDescent="0.2">
      <c r="A251" s="178"/>
      <c r="B251" s="178"/>
      <c r="C251" s="181"/>
      <c r="D251" s="181"/>
      <c r="E251" s="181"/>
      <c r="F251" s="181"/>
      <c r="G251" s="181"/>
      <c r="H251" s="194"/>
      <c r="I251" s="246"/>
      <c r="J251" s="224"/>
      <c r="K251" s="178"/>
      <c r="L251" s="178"/>
      <c r="M251" s="194"/>
      <c r="N251" s="181"/>
      <c r="O251" s="65"/>
      <c r="P251" s="65"/>
    </row>
    <row r="252" spans="1:16" s="2" customFormat="1" ht="26.25" customHeight="1" x14ac:dyDescent="0.2">
      <c r="A252" s="178"/>
      <c r="B252" s="178"/>
      <c r="C252" s="181"/>
      <c r="D252" s="181"/>
      <c r="E252" s="181"/>
      <c r="F252" s="181"/>
      <c r="G252" s="181"/>
      <c r="H252" s="194"/>
      <c r="I252" s="246"/>
      <c r="J252" s="224"/>
      <c r="K252" s="178"/>
      <c r="L252" s="178"/>
      <c r="M252" s="194"/>
      <c r="N252" s="181"/>
      <c r="O252" s="65"/>
      <c r="P252" s="65"/>
    </row>
    <row r="253" spans="1:16" s="2" customFormat="1" ht="30.75" customHeight="1" x14ac:dyDescent="0.2">
      <c r="A253" s="179"/>
      <c r="B253" s="179"/>
      <c r="C253" s="182"/>
      <c r="D253" s="182"/>
      <c r="E253" s="182"/>
      <c r="F253" s="182"/>
      <c r="G253" s="182"/>
      <c r="H253" s="195"/>
      <c r="I253" s="247"/>
      <c r="J253" s="225"/>
      <c r="K253" s="179"/>
      <c r="L253" s="179"/>
      <c r="M253" s="195"/>
      <c r="N253" s="182"/>
      <c r="O253" s="66"/>
      <c r="P253" s="66"/>
    </row>
    <row r="254" spans="1:16" ht="63" x14ac:dyDescent="0.2">
      <c r="A254" s="70"/>
      <c r="B254" s="8" t="s">
        <v>69</v>
      </c>
      <c r="C254" s="70" t="s">
        <v>21</v>
      </c>
      <c r="D254" s="70" t="s">
        <v>21</v>
      </c>
      <c r="E254" s="70" t="s">
        <v>21</v>
      </c>
      <c r="F254" s="70" t="s">
        <v>21</v>
      </c>
      <c r="G254" s="70" t="s">
        <v>21</v>
      </c>
      <c r="H254" s="4">
        <f>H255+H263+H271</f>
        <v>4121</v>
      </c>
      <c r="I254" s="9">
        <f>I255+I263+I271</f>
        <v>2397.0513300000002</v>
      </c>
      <c r="J254" s="158">
        <f>I254/H254</f>
        <v>0.5816673938364475</v>
      </c>
      <c r="K254" s="70"/>
      <c r="L254" s="70"/>
      <c r="M254" s="4">
        <f>M255+M263+M271</f>
        <v>2907</v>
      </c>
      <c r="N254" s="4">
        <f>N255+N263+N271</f>
        <v>0</v>
      </c>
      <c r="O254" s="4">
        <f>O255+O263+O271</f>
        <v>0</v>
      </c>
      <c r="P254" s="70"/>
    </row>
    <row r="255" spans="1:16" ht="78.75" x14ac:dyDescent="0.2">
      <c r="A255" s="70"/>
      <c r="B255" s="8" t="s">
        <v>70</v>
      </c>
      <c r="C255" s="70"/>
      <c r="D255" s="70" t="s">
        <v>26</v>
      </c>
      <c r="E255" s="70" t="s">
        <v>27</v>
      </c>
      <c r="F255" s="70" t="s">
        <v>26</v>
      </c>
      <c r="G255" s="70" t="s">
        <v>27</v>
      </c>
      <c r="H255" s="4">
        <f>H256+H257+H258+H259+H260+H261+H262</f>
        <v>2907</v>
      </c>
      <c r="I255" s="9">
        <f>I256+I257+I258+I259+I260+I261+I262</f>
        <v>1820.7528200000002</v>
      </c>
      <c r="J255" s="158">
        <f>I255/H255</f>
        <v>0.62633395940832481</v>
      </c>
      <c r="K255" s="8" t="s">
        <v>460</v>
      </c>
      <c r="L255" s="84" t="s">
        <v>569</v>
      </c>
      <c r="M255" s="4">
        <f t="shared" ref="M255:M262" si="0">+H255</f>
        <v>2907</v>
      </c>
      <c r="N255" s="4">
        <f>+N256+N257+N258+N259+N260+N261+N262</f>
        <v>0</v>
      </c>
      <c r="O255" s="4">
        <f>O256+O257+O258+O259+O260+O261+O262</f>
        <v>0</v>
      </c>
      <c r="P255" s="70"/>
    </row>
    <row r="256" spans="1:16" ht="47.25" x14ac:dyDescent="0.2">
      <c r="A256" s="70"/>
      <c r="B256" s="8"/>
      <c r="C256" s="70" t="s">
        <v>71</v>
      </c>
      <c r="D256" s="70" t="s">
        <v>26</v>
      </c>
      <c r="E256" s="70" t="s">
        <v>27</v>
      </c>
      <c r="F256" s="70" t="s">
        <v>26</v>
      </c>
      <c r="G256" s="70" t="s">
        <v>27</v>
      </c>
      <c r="H256" s="4">
        <v>110</v>
      </c>
      <c r="I256" s="9">
        <v>75.952110000000005</v>
      </c>
      <c r="J256" s="158">
        <f t="shared" ref="J256:J274" si="1">I256/H256</f>
        <v>0.69047372727272727</v>
      </c>
      <c r="K256" s="8" t="s">
        <v>461</v>
      </c>
      <c r="L256" s="84"/>
      <c r="M256" s="4">
        <f t="shared" si="0"/>
        <v>110</v>
      </c>
      <c r="N256" s="66"/>
      <c r="O256" s="66"/>
      <c r="P256" s="70"/>
    </row>
    <row r="257" spans="1:16" ht="47.25" x14ac:dyDescent="0.2">
      <c r="A257" s="70"/>
      <c r="B257" s="8"/>
      <c r="C257" s="70" t="s">
        <v>72</v>
      </c>
      <c r="D257" s="70" t="s">
        <v>26</v>
      </c>
      <c r="E257" s="70" t="s">
        <v>27</v>
      </c>
      <c r="F257" s="70" t="s">
        <v>26</v>
      </c>
      <c r="G257" s="70" t="s">
        <v>27</v>
      </c>
      <c r="H257" s="4">
        <v>66</v>
      </c>
      <c r="I257" s="170">
        <v>0</v>
      </c>
      <c r="J257" s="158">
        <f t="shared" si="1"/>
        <v>0</v>
      </c>
      <c r="K257" s="8" t="s">
        <v>462</v>
      </c>
      <c r="L257" s="84"/>
      <c r="M257" s="4">
        <f t="shared" si="0"/>
        <v>66</v>
      </c>
      <c r="N257" s="66"/>
      <c r="O257" s="66"/>
      <c r="P257" s="70"/>
    </row>
    <row r="258" spans="1:16" ht="47.25" x14ac:dyDescent="0.2">
      <c r="A258" s="70"/>
      <c r="B258" s="8"/>
      <c r="C258" s="70" t="s">
        <v>73</v>
      </c>
      <c r="D258" s="70" t="s">
        <v>26</v>
      </c>
      <c r="E258" s="70" t="s">
        <v>27</v>
      </c>
      <c r="F258" s="70" t="s">
        <v>26</v>
      </c>
      <c r="G258" s="70" t="s">
        <v>27</v>
      </c>
      <c r="H258" s="4">
        <v>114</v>
      </c>
      <c r="I258" s="173">
        <v>39.994</v>
      </c>
      <c r="J258" s="158">
        <f t="shared" si="1"/>
        <v>0.35082456140350876</v>
      </c>
      <c r="K258" s="8" t="s">
        <v>463</v>
      </c>
      <c r="L258" s="84"/>
      <c r="M258" s="4">
        <f t="shared" si="0"/>
        <v>114</v>
      </c>
      <c r="N258" s="66"/>
      <c r="O258" s="66"/>
      <c r="P258" s="70"/>
    </row>
    <row r="259" spans="1:16" ht="47.25" x14ac:dyDescent="0.2">
      <c r="A259" s="70"/>
      <c r="B259" s="8"/>
      <c r="C259" s="70" t="s">
        <v>74</v>
      </c>
      <c r="D259" s="70" t="s">
        <v>26</v>
      </c>
      <c r="E259" s="70" t="s">
        <v>27</v>
      </c>
      <c r="F259" s="70" t="s">
        <v>26</v>
      </c>
      <c r="G259" s="70" t="s">
        <v>27</v>
      </c>
      <c r="H259" s="4">
        <v>81</v>
      </c>
      <c r="I259" s="171">
        <v>2.7936000000000001</v>
      </c>
      <c r="J259" s="158">
        <f t="shared" si="1"/>
        <v>3.4488888888888888E-2</v>
      </c>
      <c r="K259" s="8" t="s">
        <v>464</v>
      </c>
      <c r="L259" s="84"/>
      <c r="M259" s="4">
        <f t="shared" si="0"/>
        <v>81</v>
      </c>
      <c r="N259" s="66"/>
      <c r="O259" s="66"/>
      <c r="P259" s="70"/>
    </row>
    <row r="260" spans="1:16" ht="47.25" x14ac:dyDescent="0.2">
      <c r="A260" s="70"/>
      <c r="B260" s="8"/>
      <c r="C260" s="70" t="s">
        <v>75</v>
      </c>
      <c r="D260" s="70" t="s">
        <v>26</v>
      </c>
      <c r="E260" s="70" t="s">
        <v>27</v>
      </c>
      <c r="F260" s="70" t="s">
        <v>26</v>
      </c>
      <c r="G260" s="70" t="s">
        <v>27</v>
      </c>
      <c r="H260" s="4">
        <v>123</v>
      </c>
      <c r="I260" s="173">
        <v>61.698999999999998</v>
      </c>
      <c r="J260" s="158">
        <f t="shared" si="1"/>
        <v>0.50161788617886183</v>
      </c>
      <c r="K260" s="8" t="s">
        <v>465</v>
      </c>
      <c r="L260" s="84"/>
      <c r="M260" s="4">
        <f t="shared" si="0"/>
        <v>123</v>
      </c>
      <c r="N260" s="66"/>
      <c r="O260" s="66"/>
      <c r="P260" s="70"/>
    </row>
    <row r="261" spans="1:16" ht="47.25" x14ac:dyDescent="0.2">
      <c r="A261" s="70"/>
      <c r="B261" s="70"/>
      <c r="C261" s="70" t="s">
        <v>76</v>
      </c>
      <c r="D261" s="70" t="s">
        <v>26</v>
      </c>
      <c r="E261" s="70" t="s">
        <v>27</v>
      </c>
      <c r="F261" s="70" t="s">
        <v>26</v>
      </c>
      <c r="G261" s="70" t="s">
        <v>27</v>
      </c>
      <c r="H261" s="4">
        <v>55</v>
      </c>
      <c r="I261" s="170">
        <v>12</v>
      </c>
      <c r="J261" s="158">
        <f t="shared" si="1"/>
        <v>0.21818181818181817</v>
      </c>
      <c r="K261" s="8" t="s">
        <v>466</v>
      </c>
      <c r="L261" s="84"/>
      <c r="M261" s="4">
        <f t="shared" si="0"/>
        <v>55</v>
      </c>
      <c r="N261" s="66"/>
      <c r="O261" s="66"/>
      <c r="P261" s="70"/>
    </row>
    <row r="262" spans="1:16" ht="78.75" x14ac:dyDescent="0.2">
      <c r="A262" s="70"/>
      <c r="B262" s="70"/>
      <c r="C262" s="8" t="s">
        <v>25</v>
      </c>
      <c r="D262" s="70" t="s">
        <v>26</v>
      </c>
      <c r="E262" s="70" t="s">
        <v>27</v>
      </c>
      <c r="F262" s="70" t="s">
        <v>26</v>
      </c>
      <c r="G262" s="70" t="s">
        <v>27</v>
      </c>
      <c r="H262" s="4">
        <v>2358</v>
      </c>
      <c r="I262" s="171">
        <v>1628.31411</v>
      </c>
      <c r="J262" s="158">
        <f t="shared" si="1"/>
        <v>0.69054881679389313</v>
      </c>
      <c r="K262" s="8" t="s">
        <v>467</v>
      </c>
      <c r="L262" s="84"/>
      <c r="M262" s="4">
        <f t="shared" si="0"/>
        <v>2358</v>
      </c>
      <c r="N262" s="66">
        <v>0</v>
      </c>
      <c r="O262" s="66"/>
      <c r="P262" s="70"/>
    </row>
    <row r="263" spans="1:16" ht="126" x14ac:dyDescent="0.2">
      <c r="A263" s="70"/>
      <c r="B263" s="8" t="s">
        <v>77</v>
      </c>
      <c r="C263" s="70"/>
      <c r="D263" s="70" t="s">
        <v>26</v>
      </c>
      <c r="E263" s="70" t="s">
        <v>27</v>
      </c>
      <c r="F263" s="70" t="s">
        <v>26</v>
      </c>
      <c r="G263" s="70" t="s">
        <v>27</v>
      </c>
      <c r="H263" s="4">
        <f>H264+H265+H266+H267+H268+H269+H270</f>
        <v>1214</v>
      </c>
      <c r="I263" s="9">
        <f>I264+I265+I266+I267+I268+I269+I270</f>
        <v>576.29851000000008</v>
      </c>
      <c r="J263" s="158">
        <f t="shared" si="1"/>
        <v>0.47471046952224061</v>
      </c>
      <c r="K263" s="8" t="s">
        <v>468</v>
      </c>
      <c r="L263" s="10" t="s">
        <v>570</v>
      </c>
      <c r="M263" s="4"/>
      <c r="N263" s="4">
        <f>N264+N265+N266+N267+N268+N269+N270</f>
        <v>0</v>
      </c>
      <c r="O263" s="4">
        <f>O264+O265+O266+O267+O268+O269+O270</f>
        <v>0</v>
      </c>
      <c r="P263" s="70"/>
    </row>
    <row r="264" spans="1:16" ht="63" x14ac:dyDescent="0.2">
      <c r="A264" s="70"/>
      <c r="B264" s="8"/>
      <c r="C264" s="70" t="s">
        <v>71</v>
      </c>
      <c r="D264" s="70" t="s">
        <v>26</v>
      </c>
      <c r="E264" s="70" t="s">
        <v>27</v>
      </c>
      <c r="F264" s="70" t="s">
        <v>26</v>
      </c>
      <c r="G264" s="70" t="s">
        <v>27</v>
      </c>
      <c r="H264" s="4">
        <v>51</v>
      </c>
      <c r="I264" s="9">
        <v>26.026060000000001</v>
      </c>
      <c r="J264" s="158">
        <f t="shared" si="1"/>
        <v>0.51031490196078433</v>
      </c>
      <c r="K264" s="8" t="s">
        <v>473</v>
      </c>
      <c r="L264" s="10"/>
      <c r="M264" s="4"/>
      <c r="N264" s="70"/>
      <c r="O264" s="70"/>
      <c r="P264" s="70"/>
    </row>
    <row r="265" spans="1:16" ht="63" x14ac:dyDescent="0.2">
      <c r="A265" s="70"/>
      <c r="B265" s="8"/>
      <c r="C265" s="70" t="s">
        <v>72</v>
      </c>
      <c r="D265" s="70" t="s">
        <v>26</v>
      </c>
      <c r="E265" s="70" t="s">
        <v>27</v>
      </c>
      <c r="F265" s="70" t="s">
        <v>26</v>
      </c>
      <c r="G265" s="70" t="s">
        <v>27</v>
      </c>
      <c r="H265" s="4">
        <v>98</v>
      </c>
      <c r="I265" s="173">
        <v>0</v>
      </c>
      <c r="J265" s="158">
        <f t="shared" si="1"/>
        <v>0</v>
      </c>
      <c r="K265" s="8" t="s">
        <v>469</v>
      </c>
      <c r="L265" s="10"/>
      <c r="M265" s="4"/>
      <c r="N265" s="70"/>
      <c r="O265" s="70"/>
      <c r="P265" s="70"/>
    </row>
    <row r="266" spans="1:16" ht="63" x14ac:dyDescent="0.2">
      <c r="A266" s="70"/>
      <c r="B266" s="8"/>
      <c r="C266" s="70" t="s">
        <v>73</v>
      </c>
      <c r="D266" s="70" t="s">
        <v>26</v>
      </c>
      <c r="E266" s="70" t="s">
        <v>27</v>
      </c>
      <c r="F266" s="70" t="s">
        <v>26</v>
      </c>
      <c r="G266" s="70" t="s">
        <v>27</v>
      </c>
      <c r="H266" s="4">
        <v>40</v>
      </c>
      <c r="I266" s="170">
        <v>29.9</v>
      </c>
      <c r="J266" s="158">
        <f t="shared" si="1"/>
        <v>0.74749999999999994</v>
      </c>
      <c r="K266" s="8" t="s">
        <v>470</v>
      </c>
      <c r="L266" s="10"/>
      <c r="M266" s="4"/>
      <c r="N266" s="70"/>
      <c r="O266" s="70"/>
      <c r="P266" s="70"/>
    </row>
    <row r="267" spans="1:16" ht="63" x14ac:dyDescent="0.2">
      <c r="A267" s="70"/>
      <c r="B267" s="8"/>
      <c r="C267" s="70" t="s">
        <v>74</v>
      </c>
      <c r="D267" s="70" t="s">
        <v>26</v>
      </c>
      <c r="E267" s="70" t="s">
        <v>27</v>
      </c>
      <c r="F267" s="70" t="s">
        <v>26</v>
      </c>
      <c r="G267" s="70" t="s">
        <v>27</v>
      </c>
      <c r="H267" s="4">
        <v>85</v>
      </c>
      <c r="I267" s="171">
        <v>35.27458</v>
      </c>
      <c r="J267" s="158">
        <f t="shared" si="1"/>
        <v>0.41499505882352944</v>
      </c>
      <c r="K267" s="8" t="s">
        <v>471</v>
      </c>
      <c r="L267" s="10"/>
      <c r="M267" s="4"/>
      <c r="N267" s="70"/>
      <c r="O267" s="70"/>
      <c r="P267" s="70"/>
    </row>
    <row r="268" spans="1:16" ht="63" x14ac:dyDescent="0.2">
      <c r="A268" s="70"/>
      <c r="B268" s="8"/>
      <c r="C268" s="70" t="s">
        <v>75</v>
      </c>
      <c r="D268" s="70" t="s">
        <v>26</v>
      </c>
      <c r="E268" s="70" t="s">
        <v>27</v>
      </c>
      <c r="F268" s="70" t="s">
        <v>26</v>
      </c>
      <c r="G268" s="70" t="s">
        <v>27</v>
      </c>
      <c r="H268" s="4">
        <v>50</v>
      </c>
      <c r="I268" s="173">
        <v>25.95</v>
      </c>
      <c r="J268" s="158">
        <f t="shared" si="1"/>
        <v>0.51900000000000002</v>
      </c>
      <c r="K268" s="8" t="s">
        <v>474</v>
      </c>
      <c r="L268" s="10"/>
      <c r="M268" s="4"/>
      <c r="N268" s="70"/>
      <c r="O268" s="70"/>
      <c r="P268" s="70"/>
    </row>
    <row r="269" spans="1:16" ht="63" x14ac:dyDescent="0.2">
      <c r="A269" s="70"/>
      <c r="B269" s="70"/>
      <c r="C269" s="70" t="s">
        <v>76</v>
      </c>
      <c r="D269" s="70" t="s">
        <v>26</v>
      </c>
      <c r="E269" s="70" t="s">
        <v>27</v>
      </c>
      <c r="F269" s="70" t="s">
        <v>26</v>
      </c>
      <c r="G269" s="70" t="s">
        <v>27</v>
      </c>
      <c r="H269" s="4">
        <v>52</v>
      </c>
      <c r="I269" s="170">
        <v>15</v>
      </c>
      <c r="J269" s="158">
        <f t="shared" si="1"/>
        <v>0.28846153846153844</v>
      </c>
      <c r="K269" s="8" t="s">
        <v>475</v>
      </c>
      <c r="L269" s="10"/>
      <c r="M269" s="4"/>
      <c r="N269" s="70"/>
      <c r="O269" s="70"/>
      <c r="P269" s="70"/>
    </row>
    <row r="270" spans="1:16" ht="78.75" x14ac:dyDescent="0.2">
      <c r="A270" s="70"/>
      <c r="B270" s="70"/>
      <c r="C270" s="8" t="s">
        <v>25</v>
      </c>
      <c r="D270" s="70" t="s">
        <v>26</v>
      </c>
      <c r="E270" s="70" t="s">
        <v>27</v>
      </c>
      <c r="F270" s="70" t="s">
        <v>26</v>
      </c>
      <c r="G270" s="70" t="s">
        <v>27</v>
      </c>
      <c r="H270" s="4">
        <v>838</v>
      </c>
      <c r="I270" s="9">
        <v>444.14787000000001</v>
      </c>
      <c r="J270" s="158">
        <f t="shared" si="1"/>
        <v>0.53000939140811454</v>
      </c>
      <c r="K270" s="8" t="s">
        <v>472</v>
      </c>
      <c r="L270" s="10"/>
      <c r="M270" s="5"/>
      <c r="N270" s="70"/>
      <c r="O270" s="70"/>
      <c r="P270" s="70"/>
    </row>
    <row r="271" spans="1:16" ht="78.75" x14ac:dyDescent="0.2">
      <c r="A271" s="70"/>
      <c r="B271" s="8" t="s">
        <v>78</v>
      </c>
      <c r="C271" s="8" t="s">
        <v>25</v>
      </c>
      <c r="D271" s="70"/>
      <c r="E271" s="70"/>
      <c r="F271" s="70"/>
      <c r="G271" s="70"/>
      <c r="H271" s="4"/>
      <c r="I271" s="9"/>
      <c r="J271" s="74"/>
      <c r="K271" s="79"/>
      <c r="L271" s="79"/>
      <c r="M271" s="4"/>
      <c r="N271" s="70"/>
      <c r="O271" s="70"/>
      <c r="P271" s="70"/>
    </row>
    <row r="272" spans="1:16" ht="128.25" customHeight="1" x14ac:dyDescent="0.2">
      <c r="A272" s="70"/>
      <c r="B272" s="8" t="s">
        <v>79</v>
      </c>
      <c r="C272" s="8" t="s">
        <v>25</v>
      </c>
      <c r="D272" s="70" t="s">
        <v>26</v>
      </c>
      <c r="E272" s="70" t="s">
        <v>27</v>
      </c>
      <c r="F272" s="70" t="s">
        <v>26</v>
      </c>
      <c r="G272" s="70" t="s">
        <v>27</v>
      </c>
      <c r="H272" s="4">
        <f>H274+H273</f>
        <v>30724</v>
      </c>
      <c r="I272" s="9">
        <f>I274+I273</f>
        <v>13479.593349999999</v>
      </c>
      <c r="J272" s="158">
        <f t="shared" si="1"/>
        <v>0.43873171950266887</v>
      </c>
      <c r="K272" s="8" t="s">
        <v>476</v>
      </c>
      <c r="L272" s="10" t="s">
        <v>571</v>
      </c>
      <c r="M272" s="4">
        <f>M274+M273</f>
        <v>0</v>
      </c>
      <c r="N272" s="4">
        <f>N274+N273</f>
        <v>0</v>
      </c>
      <c r="O272" s="4">
        <f>O274+O273</f>
        <v>0</v>
      </c>
      <c r="P272" s="70"/>
    </row>
    <row r="273" spans="1:16" ht="78.75" x14ac:dyDescent="0.2">
      <c r="A273" s="70"/>
      <c r="B273" s="8" t="s">
        <v>80</v>
      </c>
      <c r="C273" s="8" t="s">
        <v>25</v>
      </c>
      <c r="D273" s="70" t="s">
        <v>26</v>
      </c>
      <c r="E273" s="70" t="s">
        <v>27</v>
      </c>
      <c r="F273" s="70" t="s">
        <v>26</v>
      </c>
      <c r="G273" s="70" t="s">
        <v>27</v>
      </c>
      <c r="H273" s="4">
        <v>42</v>
      </c>
      <c r="I273" s="6"/>
      <c r="J273" s="74"/>
      <c r="K273" s="79"/>
      <c r="L273" s="79"/>
      <c r="M273" s="4"/>
      <c r="N273" s="70"/>
      <c r="O273" s="70"/>
      <c r="P273" s="70"/>
    </row>
    <row r="274" spans="1:16" ht="126" x14ac:dyDescent="0.2">
      <c r="A274" s="70"/>
      <c r="B274" s="70" t="s">
        <v>81</v>
      </c>
      <c r="C274" s="8" t="s">
        <v>25</v>
      </c>
      <c r="D274" s="70" t="s">
        <v>26</v>
      </c>
      <c r="E274" s="70" t="s">
        <v>27</v>
      </c>
      <c r="F274" s="70" t="s">
        <v>26</v>
      </c>
      <c r="G274" s="70" t="s">
        <v>27</v>
      </c>
      <c r="H274" s="4">
        <v>30682</v>
      </c>
      <c r="I274" s="9">
        <v>13479.593349999999</v>
      </c>
      <c r="J274" s="158">
        <f t="shared" si="1"/>
        <v>0.43933229091975751</v>
      </c>
      <c r="K274" s="8" t="s">
        <v>476</v>
      </c>
      <c r="L274" s="10" t="s">
        <v>571</v>
      </c>
      <c r="M274" s="4"/>
      <c r="N274" s="70"/>
      <c r="O274" s="70"/>
      <c r="P274" s="70"/>
    </row>
    <row r="275" spans="1:16" x14ac:dyDescent="0.2"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</row>
    <row r="276" spans="1:16" x14ac:dyDescent="0.2"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</row>
    <row r="277" spans="1:16" x14ac:dyDescent="0.2"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</row>
    <row r="279" spans="1:16" ht="18.75" x14ac:dyDescent="0.2">
      <c r="A279" s="249" t="s">
        <v>485</v>
      </c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</row>
    <row r="280" spans="1:16" x14ac:dyDescent="0.2">
      <c r="A280" s="80"/>
      <c r="B280" s="81"/>
      <c r="C280" s="81"/>
      <c r="D280" s="81"/>
      <c r="E280" s="81"/>
      <c r="F280" s="81"/>
      <c r="G280" s="81"/>
      <c r="H280" s="12"/>
      <c r="J280" s="12"/>
      <c r="K280" s="12"/>
      <c r="L280" s="12"/>
      <c r="M280" s="12"/>
      <c r="N280" s="12"/>
      <c r="O280" s="12"/>
      <c r="P280" s="12"/>
    </row>
    <row r="281" spans="1:16" x14ac:dyDescent="0.2">
      <c r="A281" s="250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</row>
  </sheetData>
  <autoFilter ref="B5:AB274"/>
  <mergeCells count="756">
    <mergeCell ref="P214:P218"/>
    <mergeCell ref="P33:P37"/>
    <mergeCell ref="N78:N82"/>
    <mergeCell ref="N83:N87"/>
    <mergeCell ref="N88:N92"/>
    <mergeCell ref="P103:P105"/>
    <mergeCell ref="P108:P112"/>
    <mergeCell ref="P113:P117"/>
    <mergeCell ref="P123:P125"/>
    <mergeCell ref="P128:P132"/>
    <mergeCell ref="O189:O193"/>
    <mergeCell ref="N204:N208"/>
    <mergeCell ref="O204:O208"/>
    <mergeCell ref="N209:N213"/>
    <mergeCell ref="O209:O213"/>
    <mergeCell ref="O184:O188"/>
    <mergeCell ref="P184:P188"/>
    <mergeCell ref="P189:P193"/>
    <mergeCell ref="N164:N168"/>
    <mergeCell ref="P164:P168"/>
    <mergeCell ref="O164:O168"/>
    <mergeCell ref="P83:P87"/>
    <mergeCell ref="O38:O42"/>
    <mergeCell ref="P6:P10"/>
    <mergeCell ref="P12:P16"/>
    <mergeCell ref="P23:P27"/>
    <mergeCell ref="O23:O27"/>
    <mergeCell ref="N23:N27"/>
    <mergeCell ref="O12:O16"/>
    <mergeCell ref="N12:N16"/>
    <mergeCell ref="P204:P206"/>
    <mergeCell ref="P209:P212"/>
    <mergeCell ref="O194:O198"/>
    <mergeCell ref="P194:P198"/>
    <mergeCell ref="P199:P203"/>
    <mergeCell ref="O73:O77"/>
    <mergeCell ref="P73:P77"/>
    <mergeCell ref="N68:N72"/>
    <mergeCell ref="O68:O72"/>
    <mergeCell ref="P68:P72"/>
    <mergeCell ref="P48:P52"/>
    <mergeCell ref="P38:P42"/>
    <mergeCell ref="O43:O47"/>
    <mergeCell ref="P43:P47"/>
    <mergeCell ref="N33:N37"/>
    <mergeCell ref="O33:O37"/>
    <mergeCell ref="N38:N42"/>
    <mergeCell ref="B179:B183"/>
    <mergeCell ref="C179:C183"/>
    <mergeCell ref="D179:D183"/>
    <mergeCell ref="E179:E183"/>
    <mergeCell ref="F179:F183"/>
    <mergeCell ref="G179:G183"/>
    <mergeCell ref="H179:H183"/>
    <mergeCell ref="K179:K183"/>
    <mergeCell ref="L179:L183"/>
    <mergeCell ref="M179:M183"/>
    <mergeCell ref="N179:N183"/>
    <mergeCell ref="P179:P183"/>
    <mergeCell ref="J179:J183"/>
    <mergeCell ref="I179:I183"/>
    <mergeCell ref="O179:O183"/>
    <mergeCell ref="L53:L57"/>
    <mergeCell ref="P53:P57"/>
    <mergeCell ref="O53:O57"/>
    <mergeCell ref="N53:N57"/>
    <mergeCell ref="M53:M57"/>
    <mergeCell ref="M169:M173"/>
    <mergeCell ref="N169:N173"/>
    <mergeCell ref="P169:P173"/>
    <mergeCell ref="L174:L178"/>
    <mergeCell ref="M174:M178"/>
    <mergeCell ref="N174:N178"/>
    <mergeCell ref="P174:P178"/>
    <mergeCell ref="O174:O178"/>
    <mergeCell ref="L169:L173"/>
    <mergeCell ref="P159:P163"/>
    <mergeCell ref="M164:M168"/>
    <mergeCell ref="B58:B62"/>
    <mergeCell ref="C58:C62"/>
    <mergeCell ref="D58:D62"/>
    <mergeCell ref="E58:E62"/>
    <mergeCell ref="F58:F62"/>
    <mergeCell ref="G58:G62"/>
    <mergeCell ref="P58:P62"/>
    <mergeCell ref="O58:O62"/>
    <mergeCell ref="N58:N62"/>
    <mergeCell ref="M58:M62"/>
    <mergeCell ref="L58:L62"/>
    <mergeCell ref="K58:K62"/>
    <mergeCell ref="I58:I62"/>
    <mergeCell ref="H58:H62"/>
    <mergeCell ref="B277:P277"/>
    <mergeCell ref="A279:P279"/>
    <mergeCell ref="A281:P281"/>
    <mergeCell ref="K249:K253"/>
    <mergeCell ref="L249:L253"/>
    <mergeCell ref="M249:M253"/>
    <mergeCell ref="N249:N253"/>
    <mergeCell ref="B275:P275"/>
    <mergeCell ref="B276:P276"/>
    <mergeCell ref="K244:K248"/>
    <mergeCell ref="M244:M248"/>
    <mergeCell ref="N244:N248"/>
    <mergeCell ref="O244:O248"/>
    <mergeCell ref="A249:A253"/>
    <mergeCell ref="B249:B253"/>
    <mergeCell ref="C249:C253"/>
    <mergeCell ref="H249:H253"/>
    <mergeCell ref="I249:I253"/>
    <mergeCell ref="J249:J253"/>
    <mergeCell ref="A244:A248"/>
    <mergeCell ref="B244:B248"/>
    <mergeCell ref="C244:C247"/>
    <mergeCell ref="H244:H248"/>
    <mergeCell ref="I244:I248"/>
    <mergeCell ref="J244:J248"/>
    <mergeCell ref="G244:G248"/>
    <mergeCell ref="F244:F248"/>
    <mergeCell ref="E244:E248"/>
    <mergeCell ref="D244:D248"/>
    <mergeCell ref="G249:G253"/>
    <mergeCell ref="F249:F253"/>
    <mergeCell ref="E249:E253"/>
    <mergeCell ref="D249:D253"/>
    <mergeCell ref="K239:K243"/>
    <mergeCell ref="L239:L243"/>
    <mergeCell ref="M239:M243"/>
    <mergeCell ref="N239:N243"/>
    <mergeCell ref="O239:O243"/>
    <mergeCell ref="P239:P243"/>
    <mergeCell ref="A239:A243"/>
    <mergeCell ref="B239:B243"/>
    <mergeCell ref="C239:C243"/>
    <mergeCell ref="H239:H243"/>
    <mergeCell ref="I239:I243"/>
    <mergeCell ref="J239:J243"/>
    <mergeCell ref="G239:G243"/>
    <mergeCell ref="F239:F243"/>
    <mergeCell ref="E239:E243"/>
    <mergeCell ref="D239:D243"/>
    <mergeCell ref="L234:L238"/>
    <mergeCell ref="M234:M238"/>
    <mergeCell ref="N234:N238"/>
    <mergeCell ref="O234:O238"/>
    <mergeCell ref="P234:P238"/>
    <mergeCell ref="A234:A238"/>
    <mergeCell ref="B234:B238"/>
    <mergeCell ref="C234:C238"/>
    <mergeCell ref="H234:H238"/>
    <mergeCell ref="I234:I238"/>
    <mergeCell ref="J234:J238"/>
    <mergeCell ref="G234:G238"/>
    <mergeCell ref="F234:F238"/>
    <mergeCell ref="E234:E238"/>
    <mergeCell ref="D234:D238"/>
    <mergeCell ref="A229:A233"/>
    <mergeCell ref="B229:B233"/>
    <mergeCell ref="C229:C233"/>
    <mergeCell ref="I229:I233"/>
    <mergeCell ref="J229:J233"/>
    <mergeCell ref="G229:G233"/>
    <mergeCell ref="F229:F233"/>
    <mergeCell ref="E229:E233"/>
    <mergeCell ref="D229:D233"/>
    <mergeCell ref="M224:M228"/>
    <mergeCell ref="N224:N228"/>
    <mergeCell ref="O224:O228"/>
    <mergeCell ref="P224:P228"/>
    <mergeCell ref="M219:M223"/>
    <mergeCell ref="N219:N223"/>
    <mergeCell ref="O219:O223"/>
    <mergeCell ref="P219:P223"/>
    <mergeCell ref="K229:K233"/>
    <mergeCell ref="L229:L233"/>
    <mergeCell ref="M229:M233"/>
    <mergeCell ref="N229:N233"/>
    <mergeCell ref="O229:O233"/>
    <mergeCell ref="P229:P233"/>
    <mergeCell ref="A224:A228"/>
    <mergeCell ref="B224:B228"/>
    <mergeCell ref="C224:C228"/>
    <mergeCell ref="H224:H228"/>
    <mergeCell ref="I224:I228"/>
    <mergeCell ref="J224:J228"/>
    <mergeCell ref="N214:N218"/>
    <mergeCell ref="O214:O218"/>
    <mergeCell ref="A219:A223"/>
    <mergeCell ref="B219:B223"/>
    <mergeCell ref="C219:C223"/>
    <mergeCell ref="H219:H223"/>
    <mergeCell ref="I219:I223"/>
    <mergeCell ref="J219:J223"/>
    <mergeCell ref="K219:K223"/>
    <mergeCell ref="L219:L223"/>
    <mergeCell ref="G219:G223"/>
    <mergeCell ref="F219:F223"/>
    <mergeCell ref="E219:E223"/>
    <mergeCell ref="D219:D223"/>
    <mergeCell ref="G224:G228"/>
    <mergeCell ref="F224:F228"/>
    <mergeCell ref="E224:E228"/>
    <mergeCell ref="D224:D228"/>
    <mergeCell ref="A214:A218"/>
    <mergeCell ref="B214:B218"/>
    <mergeCell ref="C214:C218"/>
    <mergeCell ref="H214:H218"/>
    <mergeCell ref="I214:I218"/>
    <mergeCell ref="J214:J218"/>
    <mergeCell ref="K214:K218"/>
    <mergeCell ref="M214:M218"/>
    <mergeCell ref="G214:G218"/>
    <mergeCell ref="F214:F218"/>
    <mergeCell ref="E214:E218"/>
    <mergeCell ref="D214:D218"/>
    <mergeCell ref="L214:L218"/>
    <mergeCell ref="M204:M208"/>
    <mergeCell ref="G204:G208"/>
    <mergeCell ref="F204:F208"/>
    <mergeCell ref="E204:E208"/>
    <mergeCell ref="D204:D208"/>
    <mergeCell ref="A209:A213"/>
    <mergeCell ref="B209:B213"/>
    <mergeCell ref="C209:C213"/>
    <mergeCell ref="H209:H213"/>
    <mergeCell ref="I209:I213"/>
    <mergeCell ref="K209:K213"/>
    <mergeCell ref="L209:L213"/>
    <mergeCell ref="M209:M213"/>
    <mergeCell ref="G209:G213"/>
    <mergeCell ref="F209:F213"/>
    <mergeCell ref="E209:E213"/>
    <mergeCell ref="D209:D213"/>
    <mergeCell ref="A204:A208"/>
    <mergeCell ref="B204:B208"/>
    <mergeCell ref="C204:C208"/>
    <mergeCell ref="H204:H208"/>
    <mergeCell ref="I204:I208"/>
    <mergeCell ref="J204:J208"/>
    <mergeCell ref="K204:K208"/>
    <mergeCell ref="L204:L208"/>
    <mergeCell ref="J199:J203"/>
    <mergeCell ref="K199:K203"/>
    <mergeCell ref="L199:L203"/>
    <mergeCell ref="M199:M203"/>
    <mergeCell ref="N199:N203"/>
    <mergeCell ref="O199:O203"/>
    <mergeCell ref="A194:A198"/>
    <mergeCell ref="B194:B198"/>
    <mergeCell ref="C194:C198"/>
    <mergeCell ref="H194:H198"/>
    <mergeCell ref="I194:I198"/>
    <mergeCell ref="J194:J198"/>
    <mergeCell ref="G194:G198"/>
    <mergeCell ref="F194:F198"/>
    <mergeCell ref="E194:E198"/>
    <mergeCell ref="D194:D198"/>
    <mergeCell ref="A199:A203"/>
    <mergeCell ref="B199:B203"/>
    <mergeCell ref="C199:C200"/>
    <mergeCell ref="H199:H203"/>
    <mergeCell ref="I199:I203"/>
    <mergeCell ref="G199:G203"/>
    <mergeCell ref="F199:F203"/>
    <mergeCell ref="E199:E203"/>
    <mergeCell ref="D199:D203"/>
    <mergeCell ref="M184:M188"/>
    <mergeCell ref="N184:N188"/>
    <mergeCell ref="L189:L193"/>
    <mergeCell ref="M189:M193"/>
    <mergeCell ref="N189:N193"/>
    <mergeCell ref="M194:M198"/>
    <mergeCell ref="N194:N198"/>
    <mergeCell ref="A189:A193"/>
    <mergeCell ref="B189:B193"/>
    <mergeCell ref="C189:C193"/>
    <mergeCell ref="H189:H193"/>
    <mergeCell ref="I189:I191"/>
    <mergeCell ref="K189:K193"/>
    <mergeCell ref="G189:G193"/>
    <mergeCell ref="F189:F193"/>
    <mergeCell ref="E189:E193"/>
    <mergeCell ref="D189:D193"/>
    <mergeCell ref="A184:A188"/>
    <mergeCell ref="B184:B188"/>
    <mergeCell ref="C184:C188"/>
    <mergeCell ref="H184:H188"/>
    <mergeCell ref="I184:I188"/>
    <mergeCell ref="K184:K188"/>
    <mergeCell ref="G184:G188"/>
    <mergeCell ref="F184:F188"/>
    <mergeCell ref="E184:E188"/>
    <mergeCell ref="D184:D188"/>
    <mergeCell ref="C170:C173"/>
    <mergeCell ref="A174:A178"/>
    <mergeCell ref="B174:B178"/>
    <mergeCell ref="C174:C178"/>
    <mergeCell ref="H174:H178"/>
    <mergeCell ref="K174:K178"/>
    <mergeCell ref="G174:G178"/>
    <mergeCell ref="F174:F178"/>
    <mergeCell ref="E174:E178"/>
    <mergeCell ref="D174:D178"/>
    <mergeCell ref="J174:J178"/>
    <mergeCell ref="I174:I178"/>
    <mergeCell ref="A169:A173"/>
    <mergeCell ref="B169:B173"/>
    <mergeCell ref="H169:H173"/>
    <mergeCell ref="I169:I173"/>
    <mergeCell ref="J169:J173"/>
    <mergeCell ref="K169:K173"/>
    <mergeCell ref="G170:G173"/>
    <mergeCell ref="F170:F173"/>
    <mergeCell ref="E170:E173"/>
    <mergeCell ref="D170:D173"/>
    <mergeCell ref="C160:C163"/>
    <mergeCell ref="A164:A168"/>
    <mergeCell ref="B164:B168"/>
    <mergeCell ref="H164:H168"/>
    <mergeCell ref="I164:I168"/>
    <mergeCell ref="J164:J168"/>
    <mergeCell ref="K164:K168"/>
    <mergeCell ref="L164:L168"/>
    <mergeCell ref="G164:G168"/>
    <mergeCell ref="F164:F168"/>
    <mergeCell ref="E164:E168"/>
    <mergeCell ref="D164:D168"/>
    <mergeCell ref="A159:A163"/>
    <mergeCell ref="B159:B163"/>
    <mergeCell ref="H159:H163"/>
    <mergeCell ref="I159:I163"/>
    <mergeCell ref="K159:K163"/>
    <mergeCell ref="C164:C167"/>
    <mergeCell ref="M159:M163"/>
    <mergeCell ref="N159:N163"/>
    <mergeCell ref="O159:O163"/>
    <mergeCell ref="G160:G163"/>
    <mergeCell ref="F160:F163"/>
    <mergeCell ref="E160:E163"/>
    <mergeCell ref="D160:D163"/>
    <mergeCell ref="P149:P153"/>
    <mergeCell ref="A154:A158"/>
    <mergeCell ref="B154:B158"/>
    <mergeCell ref="C154:C158"/>
    <mergeCell ref="H154:H158"/>
    <mergeCell ref="I154:I158"/>
    <mergeCell ref="J154:J158"/>
    <mergeCell ref="K154:K158"/>
    <mergeCell ref="M154:M158"/>
    <mergeCell ref="N154:N158"/>
    <mergeCell ref="J149:J153"/>
    <mergeCell ref="K149:K153"/>
    <mergeCell ref="L149:L153"/>
    <mergeCell ref="M149:M153"/>
    <mergeCell ref="N149:N153"/>
    <mergeCell ref="O149:O153"/>
    <mergeCell ref="G154:G158"/>
    <mergeCell ref="F154:F158"/>
    <mergeCell ref="E154:E158"/>
    <mergeCell ref="D154:D158"/>
    <mergeCell ref="O154:O158"/>
    <mergeCell ref="P154:P158"/>
    <mergeCell ref="M144:M148"/>
    <mergeCell ref="N144:N148"/>
    <mergeCell ref="O144:O148"/>
    <mergeCell ref="A149:A153"/>
    <mergeCell ref="B149:B153"/>
    <mergeCell ref="C149:C153"/>
    <mergeCell ref="H149:H153"/>
    <mergeCell ref="I149:I153"/>
    <mergeCell ref="A144:A148"/>
    <mergeCell ref="B144:B148"/>
    <mergeCell ref="C144:C148"/>
    <mergeCell ref="H144:H148"/>
    <mergeCell ref="I144:I148"/>
    <mergeCell ref="J144:J148"/>
    <mergeCell ref="G144:G148"/>
    <mergeCell ref="F144:F148"/>
    <mergeCell ref="E144:E148"/>
    <mergeCell ref="D144:D148"/>
    <mergeCell ref="G149:G153"/>
    <mergeCell ref="F149:F153"/>
    <mergeCell ref="E149:E153"/>
    <mergeCell ref="D149:D153"/>
    <mergeCell ref="M139:M143"/>
    <mergeCell ref="N139:N143"/>
    <mergeCell ref="O139:O143"/>
    <mergeCell ref="P139:P143"/>
    <mergeCell ref="L134:L138"/>
    <mergeCell ref="M134:M138"/>
    <mergeCell ref="N134:N138"/>
    <mergeCell ref="O134:O138"/>
    <mergeCell ref="K134:K138"/>
    <mergeCell ref="J134:J138"/>
    <mergeCell ref="A139:A143"/>
    <mergeCell ref="B139:B143"/>
    <mergeCell ref="C139:C143"/>
    <mergeCell ref="H139:H143"/>
    <mergeCell ref="I139:I143"/>
    <mergeCell ref="J139:J143"/>
    <mergeCell ref="A134:A138"/>
    <mergeCell ref="B134:B138"/>
    <mergeCell ref="C134:C138"/>
    <mergeCell ref="H134:H138"/>
    <mergeCell ref="I134:I138"/>
    <mergeCell ref="G134:G138"/>
    <mergeCell ref="F134:F138"/>
    <mergeCell ref="E134:E138"/>
    <mergeCell ref="D134:D138"/>
    <mergeCell ref="G139:G143"/>
    <mergeCell ref="F139:F143"/>
    <mergeCell ref="E139:E143"/>
    <mergeCell ref="D139:D143"/>
    <mergeCell ref="B128:B132"/>
    <mergeCell ref="C128:C132"/>
    <mergeCell ref="D128:D132"/>
    <mergeCell ref="E128:E132"/>
    <mergeCell ref="F128:F132"/>
    <mergeCell ref="G128:G132"/>
    <mergeCell ref="H128:H132"/>
    <mergeCell ref="I128:I132"/>
    <mergeCell ref="P118:P122"/>
    <mergeCell ref="J118:J122"/>
    <mergeCell ref="K118:K122"/>
    <mergeCell ref="L118:L122"/>
    <mergeCell ref="M118:M122"/>
    <mergeCell ref="N118:N122"/>
    <mergeCell ref="O118:O122"/>
    <mergeCell ref="J128:J132"/>
    <mergeCell ref="L128:L132"/>
    <mergeCell ref="M128:M132"/>
    <mergeCell ref="N128:N132"/>
    <mergeCell ref="O128:O132"/>
    <mergeCell ref="N123:N127"/>
    <mergeCell ref="O123:O127"/>
    <mergeCell ref="K128:K132"/>
    <mergeCell ref="A123:A127"/>
    <mergeCell ref="B123:B127"/>
    <mergeCell ref="C123:C127"/>
    <mergeCell ref="H123:H127"/>
    <mergeCell ref="I123:I127"/>
    <mergeCell ref="J123:J127"/>
    <mergeCell ref="K123:K127"/>
    <mergeCell ref="L123:L127"/>
    <mergeCell ref="M123:M127"/>
    <mergeCell ref="G123:G127"/>
    <mergeCell ref="F123:F127"/>
    <mergeCell ref="E123:E127"/>
    <mergeCell ref="D123:D127"/>
    <mergeCell ref="M113:M117"/>
    <mergeCell ref="N113:N117"/>
    <mergeCell ref="O113:O117"/>
    <mergeCell ref="A118:A122"/>
    <mergeCell ref="B118:B122"/>
    <mergeCell ref="C118:C122"/>
    <mergeCell ref="H118:H122"/>
    <mergeCell ref="I118:I122"/>
    <mergeCell ref="A113:A117"/>
    <mergeCell ref="B113:B117"/>
    <mergeCell ref="C113:C117"/>
    <mergeCell ref="H113:H117"/>
    <mergeCell ref="I113:I117"/>
    <mergeCell ref="J113:J117"/>
    <mergeCell ref="G113:G117"/>
    <mergeCell ref="F113:F117"/>
    <mergeCell ref="E113:E117"/>
    <mergeCell ref="D113:D117"/>
    <mergeCell ref="G118:G122"/>
    <mergeCell ref="F118:F122"/>
    <mergeCell ref="E118:E122"/>
    <mergeCell ref="D118:D122"/>
    <mergeCell ref="J108:J112"/>
    <mergeCell ref="K108:K112"/>
    <mergeCell ref="L108:L112"/>
    <mergeCell ref="M108:M112"/>
    <mergeCell ref="N108:N112"/>
    <mergeCell ref="O108:O112"/>
    <mergeCell ref="K103:K107"/>
    <mergeCell ref="L103:L107"/>
    <mergeCell ref="M103:M107"/>
    <mergeCell ref="N103:N107"/>
    <mergeCell ref="O103:O107"/>
    <mergeCell ref="J103:J107"/>
    <mergeCell ref="A108:A112"/>
    <mergeCell ref="B108:B112"/>
    <mergeCell ref="C108:C112"/>
    <mergeCell ref="H108:H112"/>
    <mergeCell ref="I108:I112"/>
    <mergeCell ref="A103:A107"/>
    <mergeCell ref="B103:B107"/>
    <mergeCell ref="C103:C107"/>
    <mergeCell ref="H103:H107"/>
    <mergeCell ref="I103:I107"/>
    <mergeCell ref="G103:G107"/>
    <mergeCell ref="E103:E107"/>
    <mergeCell ref="D103:D107"/>
    <mergeCell ref="F103:F107"/>
    <mergeCell ref="G108:G112"/>
    <mergeCell ref="F108:F112"/>
    <mergeCell ref="E108:E112"/>
    <mergeCell ref="D108:D112"/>
    <mergeCell ref="M98:M102"/>
    <mergeCell ref="N98:N102"/>
    <mergeCell ref="O98:O102"/>
    <mergeCell ref="P98:P102"/>
    <mergeCell ref="A98:A102"/>
    <mergeCell ref="B98:B102"/>
    <mergeCell ref="C98:C102"/>
    <mergeCell ref="H98:H102"/>
    <mergeCell ref="I98:I102"/>
    <mergeCell ref="J98:J102"/>
    <mergeCell ref="G98:G102"/>
    <mergeCell ref="F98:F102"/>
    <mergeCell ref="E98:E102"/>
    <mergeCell ref="D98:D102"/>
    <mergeCell ref="M93:M97"/>
    <mergeCell ref="N93:N97"/>
    <mergeCell ref="O93:O97"/>
    <mergeCell ref="P93:P97"/>
    <mergeCell ref="A93:A97"/>
    <mergeCell ref="B93:B97"/>
    <mergeCell ref="C93:C97"/>
    <mergeCell ref="H93:H97"/>
    <mergeCell ref="I93:I97"/>
    <mergeCell ref="J93:J97"/>
    <mergeCell ref="G93:G97"/>
    <mergeCell ref="F93:F97"/>
    <mergeCell ref="E93:E97"/>
    <mergeCell ref="D93:D97"/>
    <mergeCell ref="B88:B92"/>
    <mergeCell ref="C88:C92"/>
    <mergeCell ref="H88:H92"/>
    <mergeCell ref="K88:K92"/>
    <mergeCell ref="M88:M92"/>
    <mergeCell ref="O88:O92"/>
    <mergeCell ref="P88:P92"/>
    <mergeCell ref="B83:B87"/>
    <mergeCell ref="C83:C87"/>
    <mergeCell ref="H83:H87"/>
    <mergeCell ref="K83:K87"/>
    <mergeCell ref="M83:M87"/>
    <mergeCell ref="O83:O87"/>
    <mergeCell ref="G83:G87"/>
    <mergeCell ref="F83:F87"/>
    <mergeCell ref="E83:E87"/>
    <mergeCell ref="D83:D87"/>
    <mergeCell ref="G88:G92"/>
    <mergeCell ref="F88:F92"/>
    <mergeCell ref="E88:E92"/>
    <mergeCell ref="D88:D92"/>
    <mergeCell ref="B78:B82"/>
    <mergeCell ref="C78:C82"/>
    <mergeCell ref="H78:H82"/>
    <mergeCell ref="K78:K82"/>
    <mergeCell ref="M78:M82"/>
    <mergeCell ref="O78:O82"/>
    <mergeCell ref="P78:P82"/>
    <mergeCell ref="G78:G82"/>
    <mergeCell ref="F78:F82"/>
    <mergeCell ref="E78:E82"/>
    <mergeCell ref="D78:D82"/>
    <mergeCell ref="B73:B77"/>
    <mergeCell ref="C73:C77"/>
    <mergeCell ref="H73:H77"/>
    <mergeCell ref="I73:I77"/>
    <mergeCell ref="K73:K77"/>
    <mergeCell ref="M73:M77"/>
    <mergeCell ref="N73:N77"/>
    <mergeCell ref="B68:B72"/>
    <mergeCell ref="C68:C72"/>
    <mergeCell ref="H68:H72"/>
    <mergeCell ref="I68:I72"/>
    <mergeCell ref="K68:K72"/>
    <mergeCell ref="M68:M72"/>
    <mergeCell ref="G68:G72"/>
    <mergeCell ref="F68:F72"/>
    <mergeCell ref="E68:E72"/>
    <mergeCell ref="D68:D72"/>
    <mergeCell ref="G73:G77"/>
    <mergeCell ref="F73:F77"/>
    <mergeCell ref="E73:E77"/>
    <mergeCell ref="D73:D77"/>
    <mergeCell ref="B63:B67"/>
    <mergeCell ref="C63:C67"/>
    <mergeCell ref="H63:H67"/>
    <mergeCell ref="I63:I67"/>
    <mergeCell ref="K63:K67"/>
    <mergeCell ref="M63:M67"/>
    <mergeCell ref="N63:N67"/>
    <mergeCell ref="O63:O67"/>
    <mergeCell ref="P63:P67"/>
    <mergeCell ref="G63:G67"/>
    <mergeCell ref="F63:F67"/>
    <mergeCell ref="E63:E67"/>
    <mergeCell ref="D63:D67"/>
    <mergeCell ref="L63:L67"/>
    <mergeCell ref="B53:B57"/>
    <mergeCell ref="C53:C57"/>
    <mergeCell ref="D53:D57"/>
    <mergeCell ref="E53:E57"/>
    <mergeCell ref="F53:F57"/>
    <mergeCell ref="G53:G57"/>
    <mergeCell ref="H53:H57"/>
    <mergeCell ref="I53:I57"/>
    <mergeCell ref="K53:K57"/>
    <mergeCell ref="B48:B52"/>
    <mergeCell ref="C48:C52"/>
    <mergeCell ref="H48:H52"/>
    <mergeCell ref="I48:I52"/>
    <mergeCell ref="K48:K52"/>
    <mergeCell ref="M48:M52"/>
    <mergeCell ref="N48:N52"/>
    <mergeCell ref="O48:O52"/>
    <mergeCell ref="G48:G52"/>
    <mergeCell ref="F48:F52"/>
    <mergeCell ref="E48:E52"/>
    <mergeCell ref="D48:D52"/>
    <mergeCell ref="L48:L52"/>
    <mergeCell ref="B43:B47"/>
    <mergeCell ref="C43:C47"/>
    <mergeCell ref="H43:H47"/>
    <mergeCell ref="I43:I47"/>
    <mergeCell ref="K43:K47"/>
    <mergeCell ref="M43:M47"/>
    <mergeCell ref="N43:N47"/>
    <mergeCell ref="G43:G47"/>
    <mergeCell ref="F43:F47"/>
    <mergeCell ref="E43:E47"/>
    <mergeCell ref="D43:D47"/>
    <mergeCell ref="L43:L47"/>
    <mergeCell ref="B38:B42"/>
    <mergeCell ref="C38:C42"/>
    <mergeCell ref="H38:H42"/>
    <mergeCell ref="I38:I42"/>
    <mergeCell ref="K38:K42"/>
    <mergeCell ref="M38:M42"/>
    <mergeCell ref="G38:G42"/>
    <mergeCell ref="F38:F42"/>
    <mergeCell ref="E38:E42"/>
    <mergeCell ref="D38:D42"/>
    <mergeCell ref="L38:L42"/>
    <mergeCell ref="A33:A37"/>
    <mergeCell ref="B33:B37"/>
    <mergeCell ref="C33:C37"/>
    <mergeCell ref="H33:H37"/>
    <mergeCell ref="I33:I37"/>
    <mergeCell ref="J33:J37"/>
    <mergeCell ref="K28:K32"/>
    <mergeCell ref="L28:L32"/>
    <mergeCell ref="M28:M32"/>
    <mergeCell ref="G33:G37"/>
    <mergeCell ref="F33:F37"/>
    <mergeCell ref="E33:E37"/>
    <mergeCell ref="D33:D37"/>
    <mergeCell ref="L33:L37"/>
    <mergeCell ref="K33:K37"/>
    <mergeCell ref="M33:M37"/>
    <mergeCell ref="K18:K22"/>
    <mergeCell ref="N28:N32"/>
    <mergeCell ref="O28:O32"/>
    <mergeCell ref="P28:P32"/>
    <mergeCell ref="A28:A32"/>
    <mergeCell ref="B28:B32"/>
    <mergeCell ref="C28:C32"/>
    <mergeCell ref="H28:H32"/>
    <mergeCell ref="I28:I32"/>
    <mergeCell ref="J28:J32"/>
    <mergeCell ref="D28:D32"/>
    <mergeCell ref="G28:G32"/>
    <mergeCell ref="F28:F32"/>
    <mergeCell ref="E28:E32"/>
    <mergeCell ref="P18:P22"/>
    <mergeCell ref="O18:O22"/>
    <mergeCell ref="N18:N22"/>
    <mergeCell ref="M18:M22"/>
    <mergeCell ref="L6:L10"/>
    <mergeCell ref="A23:A27"/>
    <mergeCell ref="B23:B27"/>
    <mergeCell ref="C23:C27"/>
    <mergeCell ref="H23:H27"/>
    <mergeCell ref="K23:K27"/>
    <mergeCell ref="M23:M27"/>
    <mergeCell ref="J12:J16"/>
    <mergeCell ref="M12:M16"/>
    <mergeCell ref="A18:A22"/>
    <mergeCell ref="B18:B22"/>
    <mergeCell ref="C18:C22"/>
    <mergeCell ref="K6:K10"/>
    <mergeCell ref="D18:D22"/>
    <mergeCell ref="E18:E22"/>
    <mergeCell ref="F18:F22"/>
    <mergeCell ref="G18:G22"/>
    <mergeCell ref="D23:D27"/>
    <mergeCell ref="E23:E27"/>
    <mergeCell ref="F23:F27"/>
    <mergeCell ref="G23:G27"/>
    <mergeCell ref="L12:L16"/>
    <mergeCell ref="K12:K16"/>
    <mergeCell ref="L23:L27"/>
    <mergeCell ref="B1:P1"/>
    <mergeCell ref="L18:L22"/>
    <mergeCell ref="O6:O10"/>
    <mergeCell ref="A12:A16"/>
    <mergeCell ref="B12:B16"/>
    <mergeCell ref="C12:C16"/>
    <mergeCell ref="D12:D16"/>
    <mergeCell ref="E12:E16"/>
    <mergeCell ref="F12:F16"/>
    <mergeCell ref="G12:G16"/>
    <mergeCell ref="H12:H16"/>
    <mergeCell ref="I12:I16"/>
    <mergeCell ref="G6:G10"/>
    <mergeCell ref="H6:H10"/>
    <mergeCell ref="I6:I10"/>
    <mergeCell ref="J6:J10"/>
    <mergeCell ref="M6:M10"/>
    <mergeCell ref="N6:N10"/>
    <mergeCell ref="A6:A10"/>
    <mergeCell ref="B6:B10"/>
    <mergeCell ref="C6:C10"/>
    <mergeCell ref="D6:D10"/>
    <mergeCell ref="E6:E10"/>
    <mergeCell ref="F6:F10"/>
    <mergeCell ref="B2:P2"/>
    <mergeCell ref="A3:A4"/>
    <mergeCell ref="C3:C4"/>
    <mergeCell ref="D3:E3"/>
    <mergeCell ref="F3:G3"/>
    <mergeCell ref="H3:J3"/>
    <mergeCell ref="K3:L3"/>
    <mergeCell ref="M3:O3"/>
    <mergeCell ref="P3:P4"/>
    <mergeCell ref="L244:L248"/>
    <mergeCell ref="L68:L72"/>
    <mergeCell ref="L73:L77"/>
    <mergeCell ref="L78:L82"/>
    <mergeCell ref="L83:L87"/>
    <mergeCell ref="L88:L92"/>
    <mergeCell ref="L154:L158"/>
    <mergeCell ref="L159:L163"/>
    <mergeCell ref="K93:K97"/>
    <mergeCell ref="L93:L97"/>
    <mergeCell ref="K98:K102"/>
    <mergeCell ref="L98:L102"/>
    <mergeCell ref="K113:K117"/>
    <mergeCell ref="L113:L117"/>
    <mergeCell ref="K139:K143"/>
    <mergeCell ref="L139:L143"/>
    <mergeCell ref="K144:K148"/>
    <mergeCell ref="L144:L148"/>
    <mergeCell ref="L184:L188"/>
    <mergeCell ref="L194:L198"/>
    <mergeCell ref="K224:K228"/>
    <mergeCell ref="L224:L228"/>
    <mergeCell ref="K234:K238"/>
    <mergeCell ref="K194:K198"/>
  </mergeCells>
  <pageMargins left="0.23622047244094491" right="0.19685039370078741" top="1.1023622047244095" bottom="0.23622047244094491" header="0.31496062992125984" footer="0.51181102362204722"/>
  <pageSetup paperSize="9" scale="5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L600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H8" sqref="H8"/>
    </sheetView>
  </sheetViews>
  <sheetFormatPr defaultRowHeight="42" customHeight="1" x14ac:dyDescent="0.2"/>
  <cols>
    <col min="1" max="1" width="17.140625" style="15" customWidth="1"/>
    <col min="2" max="2" width="43.140625" style="16" customWidth="1"/>
    <col min="3" max="3" width="25.42578125" style="16" customWidth="1"/>
    <col min="4" max="4" width="17.7109375" style="16" customWidth="1"/>
    <col min="5" max="5" width="16.85546875" style="16" customWidth="1"/>
    <col min="6" max="6" width="15.42578125" style="17" customWidth="1"/>
    <col min="7" max="7" width="16.42578125" style="16" customWidth="1"/>
    <col min="8" max="8" width="20.7109375" style="18" customWidth="1"/>
    <col min="9" max="9" width="10.7109375" style="16" customWidth="1"/>
    <col min="10" max="10" width="10.42578125" style="16" customWidth="1"/>
    <col min="11" max="11" width="19.7109375" style="16" customWidth="1"/>
    <col min="12" max="12" width="18.42578125" style="16" customWidth="1"/>
    <col min="13" max="16384" width="9.140625" style="16"/>
  </cols>
  <sheetData>
    <row r="1" spans="1:12" s="13" customFormat="1" ht="35.25" customHeight="1" x14ac:dyDescent="0.4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2" s="14" customFormat="1" ht="127.5" customHeight="1" x14ac:dyDescent="0.2">
      <c r="A2" s="262" t="s">
        <v>503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2" ht="28.5" customHeight="1" x14ac:dyDescent="0.2">
      <c r="A3" s="252" t="s">
        <v>83</v>
      </c>
      <c r="B3" s="264" t="s">
        <v>9</v>
      </c>
      <c r="C3" s="265" t="s">
        <v>84</v>
      </c>
      <c r="D3" s="188" t="s">
        <v>85</v>
      </c>
      <c r="E3" s="190"/>
      <c r="F3" s="190"/>
      <c r="G3" s="268"/>
      <c r="H3" s="268"/>
      <c r="I3" s="268"/>
      <c r="J3" s="269"/>
    </row>
    <row r="4" spans="1:12" ht="28.5" customHeight="1" x14ac:dyDescent="0.2">
      <c r="A4" s="252"/>
      <c r="B4" s="264"/>
      <c r="C4" s="266"/>
      <c r="D4" s="270" t="s">
        <v>86</v>
      </c>
      <c r="E4" s="188" t="s">
        <v>87</v>
      </c>
      <c r="F4" s="273"/>
      <c r="G4" s="258"/>
      <c r="H4" s="204" t="s">
        <v>543</v>
      </c>
      <c r="I4" s="177" t="s">
        <v>88</v>
      </c>
      <c r="J4" s="276" t="s">
        <v>89</v>
      </c>
    </row>
    <row r="5" spans="1:12" s="19" customFormat="1" ht="20.100000000000001" customHeight="1" x14ac:dyDescent="0.2">
      <c r="A5" s="252"/>
      <c r="B5" s="264"/>
      <c r="C5" s="267"/>
      <c r="D5" s="271"/>
      <c r="E5" s="177" t="s">
        <v>90</v>
      </c>
      <c r="F5" s="190" t="s">
        <v>22</v>
      </c>
      <c r="G5" s="258"/>
      <c r="H5" s="205"/>
      <c r="I5" s="178"/>
      <c r="J5" s="277"/>
    </row>
    <row r="6" spans="1:12" s="21" customFormat="1" ht="61.5" customHeight="1" x14ac:dyDescent="0.2">
      <c r="A6" s="252"/>
      <c r="B6" s="264"/>
      <c r="C6" s="257"/>
      <c r="D6" s="272"/>
      <c r="E6" s="257"/>
      <c r="F6" s="20" t="s">
        <v>91</v>
      </c>
      <c r="G6" s="137" t="s">
        <v>92</v>
      </c>
      <c r="H6" s="274"/>
      <c r="I6" s="275"/>
      <c r="J6" s="278"/>
    </row>
    <row r="7" spans="1:12" s="19" customFormat="1" ht="15" customHeight="1" x14ac:dyDescent="0.2">
      <c r="A7" s="77">
        <v>1</v>
      </c>
      <c r="B7" s="22">
        <v>2</v>
      </c>
      <c r="C7" s="22">
        <v>3</v>
      </c>
      <c r="D7" s="149">
        <v>4</v>
      </c>
      <c r="E7" s="19">
        <v>5</v>
      </c>
      <c r="F7" s="23">
        <v>6</v>
      </c>
      <c r="G7" s="19">
        <v>7</v>
      </c>
      <c r="H7" s="24">
        <v>8</v>
      </c>
      <c r="I7" s="19">
        <v>9</v>
      </c>
      <c r="J7" s="19">
        <v>10</v>
      </c>
    </row>
    <row r="8" spans="1:12" s="21" customFormat="1" ht="15" x14ac:dyDescent="0.2">
      <c r="A8" s="253" t="s">
        <v>93</v>
      </c>
      <c r="B8" s="253" t="s">
        <v>94</v>
      </c>
      <c r="C8" s="22" t="s">
        <v>95</v>
      </c>
      <c r="D8" s="25">
        <f>D9+D10+D11+D12</f>
        <v>9889201.120000001</v>
      </c>
      <c r="E8" s="25">
        <f>F8+G8</f>
        <v>9739313.9739900008</v>
      </c>
      <c r="F8" s="26">
        <f>F9+F10+F11+F12</f>
        <v>8858506.4700000007</v>
      </c>
      <c r="G8" s="25">
        <f>G9+G10+G11+G12</f>
        <v>880807.50399</v>
      </c>
      <c r="H8" s="38">
        <f>H9+H10+H11+H12</f>
        <v>4480645.24847</v>
      </c>
      <c r="I8" s="28">
        <f>+H8/D8</f>
        <v>0.45308465204619069</v>
      </c>
      <c r="J8" s="28">
        <f>+H8/E8</f>
        <v>0.46005758315586676</v>
      </c>
      <c r="K8" s="29"/>
    </row>
    <row r="9" spans="1:12" s="21" customFormat="1" ht="15" x14ac:dyDescent="0.2">
      <c r="A9" s="254"/>
      <c r="B9" s="254"/>
      <c r="C9" s="22" t="s">
        <v>96</v>
      </c>
      <c r="D9" s="25">
        <f>D313+D15+D499+D519+D534</f>
        <v>503018.5</v>
      </c>
      <c r="E9" s="25">
        <f t="shared" ref="E9:E72" si="0">F9+G9</f>
        <v>132653.5</v>
      </c>
      <c r="F9" s="26">
        <f>F313+F15+F499+F519+F534</f>
        <v>132653.5</v>
      </c>
      <c r="G9" s="160">
        <f t="shared" ref="F9:H12" si="1">G313+G15+G499+G519+G534</f>
        <v>0</v>
      </c>
      <c r="H9" s="38">
        <f>H313+H15+H499+H519+H534</f>
        <v>2172.0826999999999</v>
      </c>
      <c r="I9" s="28">
        <f>+H9/F9</f>
        <v>1.6374107731797503E-2</v>
      </c>
      <c r="J9" s="28"/>
      <c r="K9" s="30"/>
    </row>
    <row r="10" spans="1:12" s="21" customFormat="1" ht="15" x14ac:dyDescent="0.2">
      <c r="A10" s="254"/>
      <c r="B10" s="254"/>
      <c r="C10" s="150" t="s">
        <v>97</v>
      </c>
      <c r="D10" s="25">
        <f>D314+D16+D500+D520+D535</f>
        <v>5596948.6200000001</v>
      </c>
      <c r="E10" s="25">
        <f t="shared" si="0"/>
        <v>5448798.6100000003</v>
      </c>
      <c r="F10" s="26">
        <f>F314+F16+F500+F520+F535</f>
        <v>5448798.6100000003</v>
      </c>
      <c r="G10" s="160">
        <f t="shared" si="1"/>
        <v>0</v>
      </c>
      <c r="H10" s="38">
        <f>H314+H16+H500+H520+H535</f>
        <v>2654276.9097800003</v>
      </c>
      <c r="I10" s="28">
        <f t="shared" ref="I10:I11" si="2">+H10/F10</f>
        <v>0.48713066856769005</v>
      </c>
      <c r="J10" s="28">
        <f t="shared" ref="J10:J63" si="3">+H10/E10</f>
        <v>0.48713066856769005</v>
      </c>
      <c r="K10" s="31"/>
    </row>
    <row r="11" spans="1:12" s="21" customFormat="1" ht="30" x14ac:dyDescent="0.2">
      <c r="A11" s="254"/>
      <c r="B11" s="254"/>
      <c r="C11" s="22" t="s">
        <v>98</v>
      </c>
      <c r="D11" s="25">
        <f>D315+D17+D501+D521+D536</f>
        <v>3073724</v>
      </c>
      <c r="E11" s="25">
        <f t="shared" si="0"/>
        <v>3277054.3600000003</v>
      </c>
      <c r="F11" s="26">
        <f>F315+F17+F501+F521+F536</f>
        <v>3277054.3600000003</v>
      </c>
      <c r="G11" s="160">
        <f t="shared" si="1"/>
        <v>0</v>
      </c>
      <c r="H11" s="38">
        <f>H315+H17+H501+H521+H536</f>
        <v>1509662.2550599999</v>
      </c>
      <c r="I11" s="28">
        <f t="shared" si="2"/>
        <v>0.46067659831556768</v>
      </c>
      <c r="J11" s="28">
        <f t="shared" si="3"/>
        <v>0.46067659831556768</v>
      </c>
      <c r="K11" s="32"/>
      <c r="L11" s="33"/>
    </row>
    <row r="12" spans="1:12" s="21" customFormat="1" ht="15" x14ac:dyDescent="0.2">
      <c r="A12" s="255"/>
      <c r="B12" s="255"/>
      <c r="C12" s="150" t="s">
        <v>99</v>
      </c>
      <c r="D12" s="25">
        <f>D316+D18+D502+D522+D537</f>
        <v>715510</v>
      </c>
      <c r="E12" s="25">
        <f t="shared" si="0"/>
        <v>880807.50399</v>
      </c>
      <c r="F12" s="41">
        <f t="shared" si="1"/>
        <v>0</v>
      </c>
      <c r="G12" s="25">
        <f t="shared" si="1"/>
        <v>880807.50399</v>
      </c>
      <c r="H12" s="38">
        <f t="shared" si="1"/>
        <v>314534.00092999998</v>
      </c>
      <c r="I12" s="28">
        <f>+H12/G12</f>
        <v>0.35709732206547024</v>
      </c>
      <c r="J12" s="28">
        <f t="shared" si="3"/>
        <v>0.35709732206547024</v>
      </c>
      <c r="K12" s="29"/>
    </row>
    <row r="13" spans="1:12" s="21" customFormat="1" ht="15" x14ac:dyDescent="0.2">
      <c r="A13" s="77" t="s">
        <v>22</v>
      </c>
      <c r="B13" s="76"/>
      <c r="C13" s="150"/>
      <c r="D13" s="25"/>
      <c r="E13" s="25">
        <f t="shared" si="0"/>
        <v>0</v>
      </c>
      <c r="F13" s="34"/>
      <c r="G13" s="22"/>
      <c r="H13" s="11"/>
      <c r="I13" s="28"/>
      <c r="J13" s="28"/>
      <c r="K13" s="30"/>
      <c r="L13" s="33"/>
    </row>
    <row r="14" spans="1:12" s="19" customFormat="1" ht="15" x14ac:dyDescent="0.2">
      <c r="A14" s="259" t="s">
        <v>100</v>
      </c>
      <c r="B14" s="253" t="s">
        <v>101</v>
      </c>
      <c r="C14" s="22" t="s">
        <v>95</v>
      </c>
      <c r="D14" s="25">
        <f>D15+D16+D17+D18</f>
        <v>4150161.9000000004</v>
      </c>
      <c r="E14" s="25">
        <f>F14+G14</f>
        <v>4133512.0085999998</v>
      </c>
      <c r="F14" s="35">
        <f>F15+F16+F17+F18</f>
        <v>3483037.59</v>
      </c>
      <c r="G14" s="36">
        <f>G15+G16+G17+G18</f>
        <v>650474.41859999998</v>
      </c>
      <c r="H14" s="27">
        <f>H15+H16+H17+H18</f>
        <v>1803080.0327899999</v>
      </c>
      <c r="I14" s="28">
        <f t="shared" ref="I14:I63" si="4">+H14/D14</f>
        <v>0.43446016715396085</v>
      </c>
      <c r="J14" s="28">
        <f t="shared" si="3"/>
        <v>0.43621018374655557</v>
      </c>
      <c r="L14" s="29"/>
    </row>
    <row r="15" spans="1:12" s="19" customFormat="1" ht="15" x14ac:dyDescent="0.2">
      <c r="A15" s="260"/>
      <c r="B15" s="254"/>
      <c r="C15" s="22" t="s">
        <v>102</v>
      </c>
      <c r="D15" s="25">
        <f>D21+D76+D243+D293</f>
        <v>300000</v>
      </c>
      <c r="E15" s="25">
        <f t="shared" si="0"/>
        <v>130000</v>
      </c>
      <c r="F15" s="35">
        <f>F21+F76+F243+F293+F238</f>
        <v>130000</v>
      </c>
      <c r="G15" s="36">
        <f>G21+G76+G243+G293+G238</f>
        <v>0</v>
      </c>
      <c r="H15" s="27">
        <f>H21+H76+H243+H293+H238</f>
        <v>0</v>
      </c>
      <c r="I15" s="28">
        <f t="shared" si="4"/>
        <v>0</v>
      </c>
      <c r="J15" s="28"/>
    </row>
    <row r="16" spans="1:12" s="19" customFormat="1" ht="15" x14ac:dyDescent="0.2">
      <c r="A16" s="260"/>
      <c r="B16" s="254"/>
      <c r="C16" s="22" t="s">
        <v>97</v>
      </c>
      <c r="D16" s="25">
        <f>D22+D77+D244+D294+D239+D309</f>
        <v>2062297.9000000001</v>
      </c>
      <c r="E16" s="25">
        <f t="shared" si="0"/>
        <v>2028417.9300000002</v>
      </c>
      <c r="F16" s="35">
        <f>F22+F77+F244+F294+F239+F309</f>
        <v>2028417.9300000002</v>
      </c>
      <c r="G16" s="36">
        <f>G22+G77+G244+G294+G239+G309</f>
        <v>0</v>
      </c>
      <c r="H16" s="27">
        <f>H22+H77+H244+H294+H239+H309</f>
        <v>939032.61907999986</v>
      </c>
      <c r="I16" s="28">
        <f t="shared" si="4"/>
        <v>0.45533315971470456</v>
      </c>
      <c r="J16" s="28">
        <f t="shared" si="3"/>
        <v>0.46293843354066577</v>
      </c>
    </row>
    <row r="17" spans="1:10" s="19" customFormat="1" ht="30" x14ac:dyDescent="0.2">
      <c r="A17" s="260"/>
      <c r="B17" s="254"/>
      <c r="C17" s="22" t="s">
        <v>98</v>
      </c>
      <c r="D17" s="25">
        <f>D23+D78+D245+D295+D240+D282</f>
        <v>1267672</v>
      </c>
      <c r="E17" s="25">
        <f t="shared" si="0"/>
        <v>1324619.6599999999</v>
      </c>
      <c r="F17" s="35">
        <f>F23+F78+F245+F295+F240+F282</f>
        <v>1324619.6599999999</v>
      </c>
      <c r="G17" s="36">
        <f>G23+G78+G245+G295+G240+G282</f>
        <v>0</v>
      </c>
      <c r="H17" s="27">
        <f>H23+H78+H245+H295+H240+H282</f>
        <v>619689.02363999991</v>
      </c>
      <c r="I17" s="28">
        <f t="shared" si="4"/>
        <v>0.48884019181617949</v>
      </c>
      <c r="J17" s="28">
        <f t="shared" si="3"/>
        <v>0.46782411763388743</v>
      </c>
    </row>
    <row r="18" spans="1:10" s="19" customFormat="1" ht="15" x14ac:dyDescent="0.2">
      <c r="A18" s="261"/>
      <c r="B18" s="255"/>
      <c r="C18" s="22" t="s">
        <v>99</v>
      </c>
      <c r="D18" s="25">
        <f>D24+D79+D246+D296</f>
        <v>520192</v>
      </c>
      <c r="E18" s="25">
        <f t="shared" si="0"/>
        <v>650474.41859999998</v>
      </c>
      <c r="F18" s="35">
        <f>F24+F79+F246+F296</f>
        <v>0</v>
      </c>
      <c r="G18" s="36">
        <f>G24+G79+G246+G296</f>
        <v>650474.41859999998</v>
      </c>
      <c r="H18" s="27">
        <f>H24+H79+H246+H296</f>
        <v>244358.39006999999</v>
      </c>
      <c r="I18" s="28">
        <f t="shared" si="4"/>
        <v>0.46974653602900468</v>
      </c>
      <c r="J18" s="28">
        <f t="shared" si="3"/>
        <v>0.37566179865447519</v>
      </c>
    </row>
    <row r="19" spans="1:10" s="19" customFormat="1" ht="15" x14ac:dyDescent="0.2">
      <c r="A19" s="77" t="s">
        <v>22</v>
      </c>
      <c r="B19" s="22"/>
      <c r="C19" s="22"/>
      <c r="D19" s="25"/>
      <c r="E19" s="25">
        <f t="shared" si="0"/>
        <v>0</v>
      </c>
      <c r="F19" s="34"/>
      <c r="G19" s="22"/>
      <c r="H19" s="37"/>
      <c r="I19" s="28"/>
      <c r="J19" s="28"/>
    </row>
    <row r="20" spans="1:10" s="19" customFormat="1" ht="15" x14ac:dyDescent="0.2">
      <c r="A20" s="252" t="s">
        <v>103</v>
      </c>
      <c r="B20" s="253" t="s">
        <v>104</v>
      </c>
      <c r="C20" s="22" t="s">
        <v>95</v>
      </c>
      <c r="D20" s="25">
        <f>D21+D22+D23+D24</f>
        <v>30293</v>
      </c>
      <c r="E20" s="25">
        <f t="shared" si="0"/>
        <v>30793</v>
      </c>
      <c r="F20" s="26">
        <f>F21+F22+F23+F24</f>
        <v>30793</v>
      </c>
      <c r="G20" s="25">
        <f>G21+G22+G23+G24</f>
        <v>0</v>
      </c>
      <c r="H20" s="27">
        <f>H21+H22+H23+H24</f>
        <v>9048.4567000000006</v>
      </c>
      <c r="I20" s="28">
        <f t="shared" si="4"/>
        <v>0.29869794011817913</v>
      </c>
      <c r="J20" s="28">
        <f t="shared" si="3"/>
        <v>0.29384784528951385</v>
      </c>
    </row>
    <row r="21" spans="1:10" s="19" customFormat="1" ht="15" x14ac:dyDescent="0.2">
      <c r="A21" s="252"/>
      <c r="B21" s="254"/>
      <c r="C21" s="22" t="s">
        <v>102</v>
      </c>
      <c r="D21" s="25">
        <f>D26+D31+D36+D41+D46+D51+D56+D61+D66+D71</f>
        <v>0</v>
      </c>
      <c r="E21" s="25">
        <f t="shared" si="0"/>
        <v>0</v>
      </c>
      <c r="F21" s="26">
        <f t="shared" ref="F21:H24" si="5">F26+F31+F36+F41+F46+F51+F56+F61+F66+F71</f>
        <v>0</v>
      </c>
      <c r="G21" s="25">
        <f t="shared" si="5"/>
        <v>0</v>
      </c>
      <c r="H21" s="38">
        <f t="shared" si="5"/>
        <v>0</v>
      </c>
      <c r="I21" s="28"/>
      <c r="J21" s="28"/>
    </row>
    <row r="22" spans="1:10" s="19" customFormat="1" ht="15" x14ac:dyDescent="0.2">
      <c r="A22" s="252"/>
      <c r="B22" s="254"/>
      <c r="C22" s="22" t="s">
        <v>97</v>
      </c>
      <c r="D22" s="25">
        <f>D27+D32+D37+D42+D47+D52+D57+D62+D67+D72</f>
        <v>0</v>
      </c>
      <c r="E22" s="25">
        <f t="shared" si="0"/>
        <v>0</v>
      </c>
      <c r="F22" s="26">
        <f t="shared" si="5"/>
        <v>0</v>
      </c>
      <c r="G22" s="25">
        <f t="shared" si="5"/>
        <v>0</v>
      </c>
      <c r="H22" s="38">
        <f t="shared" si="5"/>
        <v>0</v>
      </c>
      <c r="I22" s="28"/>
      <c r="J22" s="28"/>
    </row>
    <row r="23" spans="1:10" s="19" customFormat="1" ht="30" x14ac:dyDescent="0.2">
      <c r="A23" s="252"/>
      <c r="B23" s="254"/>
      <c r="C23" s="22" t="s">
        <v>98</v>
      </c>
      <c r="D23" s="25">
        <f>D28+D33+D38+D43+D48+D53+D58+D63+D68+D73</f>
        <v>30293</v>
      </c>
      <c r="E23" s="25">
        <f t="shared" si="0"/>
        <v>30793</v>
      </c>
      <c r="F23" s="26">
        <f>F28+F33+F38+F43+F48+F53+F58+F63+F68+F73</f>
        <v>30793</v>
      </c>
      <c r="G23" s="25">
        <f t="shared" si="5"/>
        <v>0</v>
      </c>
      <c r="H23" s="27">
        <f>H28+H33+H38+H43+H48+H53+H58+H63+H68+H73</f>
        <v>9048.4567000000006</v>
      </c>
      <c r="I23" s="28">
        <f t="shared" si="4"/>
        <v>0.29869794011817913</v>
      </c>
      <c r="J23" s="28">
        <f t="shared" si="3"/>
        <v>0.29384784528951385</v>
      </c>
    </row>
    <row r="24" spans="1:10" s="19" customFormat="1" ht="15" x14ac:dyDescent="0.2">
      <c r="A24" s="252"/>
      <c r="B24" s="255"/>
      <c r="C24" s="22" t="s">
        <v>99</v>
      </c>
      <c r="D24" s="25">
        <f>D29+D34+D39+D44+D49+D54+D59+D64+D69+D74</f>
        <v>0</v>
      </c>
      <c r="E24" s="25">
        <f t="shared" si="0"/>
        <v>0</v>
      </c>
      <c r="F24" s="26">
        <f t="shared" si="5"/>
        <v>0</v>
      </c>
      <c r="G24" s="25">
        <f t="shared" si="5"/>
        <v>0</v>
      </c>
      <c r="H24" s="38">
        <f t="shared" si="5"/>
        <v>0</v>
      </c>
      <c r="I24" s="28"/>
      <c r="J24" s="28"/>
    </row>
    <row r="25" spans="1:10" s="19" customFormat="1" ht="15" x14ac:dyDescent="0.2">
      <c r="A25" s="252" t="s">
        <v>105</v>
      </c>
      <c r="B25" s="253" t="s">
        <v>106</v>
      </c>
      <c r="C25" s="22" t="s">
        <v>95</v>
      </c>
      <c r="D25" s="25">
        <f>D26+D27+D28+D29</f>
        <v>0</v>
      </c>
      <c r="E25" s="25">
        <f t="shared" si="0"/>
        <v>0</v>
      </c>
      <c r="F25" s="26">
        <f>F26+F27+F28+F29</f>
        <v>0</v>
      </c>
      <c r="G25" s="25">
        <f>G26+G27+G28+G29</f>
        <v>0</v>
      </c>
      <c r="H25" s="38">
        <f>H26+H27+H28+H29</f>
        <v>0</v>
      </c>
      <c r="I25" s="28"/>
      <c r="J25" s="28"/>
    </row>
    <row r="26" spans="1:10" s="19" customFormat="1" ht="15" x14ac:dyDescent="0.2">
      <c r="A26" s="252"/>
      <c r="B26" s="254"/>
      <c r="C26" s="22" t="s">
        <v>102</v>
      </c>
      <c r="D26" s="25"/>
      <c r="E26" s="25">
        <f t="shared" si="0"/>
        <v>0</v>
      </c>
      <c r="F26" s="34"/>
      <c r="G26" s="22"/>
      <c r="H26" s="37"/>
      <c r="I26" s="28"/>
      <c r="J26" s="28"/>
    </row>
    <row r="27" spans="1:10" s="19" customFormat="1" ht="15" x14ac:dyDescent="0.2">
      <c r="A27" s="252"/>
      <c r="B27" s="254"/>
      <c r="C27" s="22" t="s">
        <v>97</v>
      </c>
      <c r="D27" s="25"/>
      <c r="E27" s="25">
        <f t="shared" si="0"/>
        <v>0</v>
      </c>
      <c r="F27" s="34"/>
      <c r="G27" s="22"/>
      <c r="H27" s="37"/>
      <c r="I27" s="28"/>
      <c r="J27" s="28"/>
    </row>
    <row r="28" spans="1:10" s="19" customFormat="1" ht="30" x14ac:dyDescent="0.2">
      <c r="A28" s="252"/>
      <c r="B28" s="254"/>
      <c r="C28" s="22" t="s">
        <v>98</v>
      </c>
      <c r="D28" s="25"/>
      <c r="E28" s="25">
        <f t="shared" si="0"/>
        <v>0</v>
      </c>
      <c r="F28" s="34"/>
      <c r="G28" s="22"/>
      <c r="H28" s="37"/>
      <c r="I28" s="28"/>
      <c r="J28" s="28"/>
    </row>
    <row r="29" spans="1:10" s="19" customFormat="1" ht="15" x14ac:dyDescent="0.2">
      <c r="A29" s="252"/>
      <c r="B29" s="255"/>
      <c r="C29" s="22" t="s">
        <v>99</v>
      </c>
      <c r="D29" s="25"/>
      <c r="E29" s="25">
        <f t="shared" si="0"/>
        <v>0</v>
      </c>
      <c r="F29" s="34"/>
      <c r="G29" s="22"/>
      <c r="H29" s="37"/>
      <c r="I29" s="28"/>
      <c r="J29" s="28"/>
    </row>
    <row r="30" spans="1:10" s="19" customFormat="1" ht="15" x14ac:dyDescent="0.2">
      <c r="A30" s="252" t="s">
        <v>107</v>
      </c>
      <c r="B30" s="253" t="s">
        <v>108</v>
      </c>
      <c r="C30" s="22" t="s">
        <v>95</v>
      </c>
      <c r="D30" s="25">
        <f>D31+D32+D33+D34</f>
        <v>0</v>
      </c>
      <c r="E30" s="25">
        <f t="shared" si="0"/>
        <v>0</v>
      </c>
      <c r="F30" s="26">
        <f>F31+F32+F33+F34</f>
        <v>0</v>
      </c>
      <c r="G30" s="25">
        <f>G31+G32+G33+G34</f>
        <v>0</v>
      </c>
      <c r="H30" s="38">
        <f>H31+H32+H33+H34</f>
        <v>0</v>
      </c>
      <c r="I30" s="28"/>
      <c r="J30" s="28"/>
    </row>
    <row r="31" spans="1:10" s="19" customFormat="1" ht="15" x14ac:dyDescent="0.2">
      <c r="A31" s="252"/>
      <c r="B31" s="254"/>
      <c r="C31" s="22" t="s">
        <v>102</v>
      </c>
      <c r="D31" s="25"/>
      <c r="E31" s="25">
        <f t="shared" si="0"/>
        <v>0</v>
      </c>
      <c r="F31" s="34"/>
      <c r="G31" s="22"/>
      <c r="H31" s="37"/>
      <c r="I31" s="28"/>
      <c r="J31" s="28"/>
    </row>
    <row r="32" spans="1:10" s="19" customFormat="1" ht="15" x14ac:dyDescent="0.2">
      <c r="A32" s="252"/>
      <c r="B32" s="254"/>
      <c r="C32" s="22" t="s">
        <v>97</v>
      </c>
      <c r="D32" s="25"/>
      <c r="E32" s="25">
        <f t="shared" si="0"/>
        <v>0</v>
      </c>
      <c r="F32" s="34"/>
      <c r="G32" s="22"/>
      <c r="H32" s="37"/>
      <c r="I32" s="28"/>
      <c r="J32" s="28"/>
    </row>
    <row r="33" spans="1:10" s="19" customFormat="1" ht="30" x14ac:dyDescent="0.2">
      <c r="A33" s="252"/>
      <c r="B33" s="254"/>
      <c r="C33" s="22" t="s">
        <v>98</v>
      </c>
      <c r="D33" s="25"/>
      <c r="E33" s="25">
        <f t="shared" si="0"/>
        <v>0</v>
      </c>
      <c r="F33" s="34"/>
      <c r="G33" s="22"/>
      <c r="H33" s="37"/>
      <c r="I33" s="28"/>
      <c r="J33" s="28"/>
    </row>
    <row r="34" spans="1:10" s="19" customFormat="1" ht="15" x14ac:dyDescent="0.2">
      <c r="A34" s="252"/>
      <c r="B34" s="255"/>
      <c r="C34" s="22" t="s">
        <v>99</v>
      </c>
      <c r="D34" s="25"/>
      <c r="E34" s="25">
        <f t="shared" si="0"/>
        <v>0</v>
      </c>
      <c r="F34" s="34"/>
      <c r="G34" s="22"/>
      <c r="H34" s="37"/>
      <c r="I34" s="28"/>
      <c r="J34" s="28"/>
    </row>
    <row r="35" spans="1:10" s="19" customFormat="1" ht="15" x14ac:dyDescent="0.2">
      <c r="A35" s="252" t="s">
        <v>109</v>
      </c>
      <c r="B35" s="253" t="s">
        <v>110</v>
      </c>
      <c r="C35" s="22" t="s">
        <v>95</v>
      </c>
      <c r="D35" s="25">
        <f>D36+D37+D38+D39</f>
        <v>0</v>
      </c>
      <c r="E35" s="25">
        <f t="shared" si="0"/>
        <v>0</v>
      </c>
      <c r="F35" s="26">
        <f>F36+F37+F38+F39</f>
        <v>0</v>
      </c>
      <c r="G35" s="25">
        <f>G36+G37+G38+G39</f>
        <v>0</v>
      </c>
      <c r="H35" s="38">
        <f>H36+H37+H38+H39</f>
        <v>0</v>
      </c>
      <c r="I35" s="28"/>
      <c r="J35" s="28"/>
    </row>
    <row r="36" spans="1:10" s="19" customFormat="1" ht="15" x14ac:dyDescent="0.2">
      <c r="A36" s="252"/>
      <c r="B36" s="254"/>
      <c r="C36" s="22" t="s">
        <v>102</v>
      </c>
      <c r="D36" s="25"/>
      <c r="E36" s="25">
        <f t="shared" si="0"/>
        <v>0</v>
      </c>
      <c r="F36" s="34"/>
      <c r="G36" s="22"/>
      <c r="H36" s="37"/>
      <c r="I36" s="28"/>
      <c r="J36" s="28"/>
    </row>
    <row r="37" spans="1:10" s="19" customFormat="1" ht="15" x14ac:dyDescent="0.2">
      <c r="A37" s="252"/>
      <c r="B37" s="254"/>
      <c r="C37" s="22" t="s">
        <v>97</v>
      </c>
      <c r="D37" s="25"/>
      <c r="E37" s="25">
        <f t="shared" si="0"/>
        <v>0</v>
      </c>
      <c r="F37" s="34"/>
      <c r="G37" s="22"/>
      <c r="H37" s="37"/>
      <c r="I37" s="28"/>
      <c r="J37" s="28"/>
    </row>
    <row r="38" spans="1:10" s="19" customFormat="1" ht="30" x14ac:dyDescent="0.2">
      <c r="A38" s="252"/>
      <c r="B38" s="254"/>
      <c r="C38" s="22" t="s">
        <v>98</v>
      </c>
      <c r="D38" s="25"/>
      <c r="E38" s="25">
        <f t="shared" si="0"/>
        <v>0</v>
      </c>
      <c r="F38" s="34"/>
      <c r="G38" s="22"/>
      <c r="H38" s="39"/>
      <c r="I38" s="28"/>
      <c r="J38" s="28"/>
    </row>
    <row r="39" spans="1:10" s="19" customFormat="1" ht="15" x14ac:dyDescent="0.2">
      <c r="A39" s="252"/>
      <c r="B39" s="255"/>
      <c r="C39" s="22" t="s">
        <v>99</v>
      </c>
      <c r="D39" s="25"/>
      <c r="E39" s="25">
        <f t="shared" si="0"/>
        <v>0</v>
      </c>
      <c r="F39" s="34"/>
      <c r="G39" s="22"/>
      <c r="H39" s="37"/>
      <c r="I39" s="28"/>
      <c r="J39" s="28"/>
    </row>
    <row r="40" spans="1:10" s="19" customFormat="1" ht="15" x14ac:dyDescent="0.2">
      <c r="A40" s="252" t="s">
        <v>111</v>
      </c>
      <c r="B40" s="253" t="s">
        <v>112</v>
      </c>
      <c r="C40" s="22" t="s">
        <v>95</v>
      </c>
      <c r="D40" s="25">
        <f>D41+D42+D43+D44</f>
        <v>0</v>
      </c>
      <c r="E40" s="25">
        <f t="shared" si="0"/>
        <v>0</v>
      </c>
      <c r="F40" s="26">
        <f>F41+F42+F43+F44</f>
        <v>0</v>
      </c>
      <c r="G40" s="25">
        <f>G41+G42+G43+G44</f>
        <v>0</v>
      </c>
      <c r="H40" s="38">
        <f>H41+H42+H43+H44</f>
        <v>0</v>
      </c>
      <c r="I40" s="28"/>
      <c r="J40" s="28"/>
    </row>
    <row r="41" spans="1:10" s="19" customFormat="1" ht="15" x14ac:dyDescent="0.2">
      <c r="A41" s="252"/>
      <c r="B41" s="254"/>
      <c r="C41" s="22" t="s">
        <v>102</v>
      </c>
      <c r="D41" s="25"/>
      <c r="E41" s="25">
        <f t="shared" si="0"/>
        <v>0</v>
      </c>
      <c r="F41" s="34"/>
      <c r="G41" s="22"/>
      <c r="H41" s="37"/>
      <c r="I41" s="28"/>
      <c r="J41" s="28"/>
    </row>
    <row r="42" spans="1:10" s="19" customFormat="1" ht="15" x14ac:dyDescent="0.2">
      <c r="A42" s="252"/>
      <c r="B42" s="254"/>
      <c r="C42" s="22" t="s">
        <v>97</v>
      </c>
      <c r="D42" s="25"/>
      <c r="E42" s="25">
        <f t="shared" si="0"/>
        <v>0</v>
      </c>
      <c r="F42" s="34"/>
      <c r="G42" s="22"/>
      <c r="H42" s="37"/>
      <c r="I42" s="28"/>
      <c r="J42" s="28"/>
    </row>
    <row r="43" spans="1:10" s="19" customFormat="1" ht="30" x14ac:dyDescent="0.2">
      <c r="A43" s="252"/>
      <c r="B43" s="254"/>
      <c r="C43" s="22" t="s">
        <v>98</v>
      </c>
      <c r="D43" s="25"/>
      <c r="E43" s="25">
        <f t="shared" si="0"/>
        <v>0</v>
      </c>
      <c r="F43" s="34"/>
      <c r="G43" s="22"/>
      <c r="H43" s="37"/>
      <c r="I43" s="28"/>
      <c r="J43" s="28"/>
    </row>
    <row r="44" spans="1:10" s="19" customFormat="1" ht="15" x14ac:dyDescent="0.2">
      <c r="A44" s="252"/>
      <c r="B44" s="255"/>
      <c r="C44" s="22" t="s">
        <v>99</v>
      </c>
      <c r="D44" s="25"/>
      <c r="E44" s="25">
        <f t="shared" si="0"/>
        <v>0</v>
      </c>
      <c r="F44" s="34"/>
      <c r="G44" s="22"/>
      <c r="H44" s="37"/>
      <c r="I44" s="28"/>
      <c r="J44" s="28"/>
    </row>
    <row r="45" spans="1:10" s="19" customFormat="1" ht="15" x14ac:dyDescent="0.2">
      <c r="A45" s="252" t="s">
        <v>113</v>
      </c>
      <c r="B45" s="253" t="s">
        <v>114</v>
      </c>
      <c r="C45" s="22" t="s">
        <v>95</v>
      </c>
      <c r="D45" s="25">
        <f>D46+D47+D48+D49</f>
        <v>0</v>
      </c>
      <c r="E45" s="25">
        <f t="shared" si="0"/>
        <v>0</v>
      </c>
      <c r="F45" s="26">
        <f>F46+F47+F48+F49</f>
        <v>0</v>
      </c>
      <c r="G45" s="25">
        <f>G46+G47+G48+G49</f>
        <v>0</v>
      </c>
      <c r="H45" s="38">
        <f>H46+H47+H48+H49</f>
        <v>0</v>
      </c>
      <c r="I45" s="28"/>
      <c r="J45" s="28"/>
    </row>
    <row r="46" spans="1:10" s="19" customFormat="1" ht="15" x14ac:dyDescent="0.2">
      <c r="A46" s="252"/>
      <c r="B46" s="254"/>
      <c r="C46" s="22" t="s">
        <v>102</v>
      </c>
      <c r="D46" s="25"/>
      <c r="E46" s="25">
        <f t="shared" si="0"/>
        <v>0</v>
      </c>
      <c r="F46" s="26"/>
      <c r="G46" s="25"/>
      <c r="H46" s="40"/>
      <c r="I46" s="28"/>
      <c r="J46" s="28"/>
    </row>
    <row r="47" spans="1:10" s="19" customFormat="1" ht="15" x14ac:dyDescent="0.2">
      <c r="A47" s="252"/>
      <c r="B47" s="254"/>
      <c r="C47" s="22" t="s">
        <v>97</v>
      </c>
      <c r="D47" s="25"/>
      <c r="E47" s="25">
        <f t="shared" si="0"/>
        <v>0</v>
      </c>
      <c r="F47" s="26"/>
      <c r="G47" s="25"/>
      <c r="H47" s="40"/>
      <c r="I47" s="28"/>
      <c r="J47" s="28"/>
    </row>
    <row r="48" spans="1:10" s="19" customFormat="1" ht="30" x14ac:dyDescent="0.2">
      <c r="A48" s="252"/>
      <c r="B48" s="254"/>
      <c r="C48" s="22" t="s">
        <v>98</v>
      </c>
      <c r="D48" s="25"/>
      <c r="E48" s="25">
        <f t="shared" si="0"/>
        <v>0</v>
      </c>
      <c r="F48" s="26"/>
      <c r="G48" s="25"/>
      <c r="H48" s="40"/>
      <c r="I48" s="28"/>
      <c r="J48" s="28"/>
    </row>
    <row r="49" spans="1:10" s="19" customFormat="1" ht="15" x14ac:dyDescent="0.2">
      <c r="A49" s="252"/>
      <c r="B49" s="255"/>
      <c r="C49" s="22" t="s">
        <v>99</v>
      </c>
      <c r="D49" s="25"/>
      <c r="E49" s="25">
        <f t="shared" si="0"/>
        <v>0</v>
      </c>
      <c r="F49" s="26"/>
      <c r="G49" s="25"/>
      <c r="H49" s="40"/>
      <c r="I49" s="28"/>
      <c r="J49" s="28"/>
    </row>
    <row r="50" spans="1:10" s="19" customFormat="1" ht="15" x14ac:dyDescent="0.2">
      <c r="A50" s="252" t="s">
        <v>115</v>
      </c>
      <c r="B50" s="253" t="s">
        <v>116</v>
      </c>
      <c r="C50" s="22" t="s">
        <v>95</v>
      </c>
      <c r="D50" s="25">
        <f>D51+D52+D53+D54</f>
        <v>0</v>
      </c>
      <c r="E50" s="25">
        <f t="shared" si="0"/>
        <v>0</v>
      </c>
      <c r="F50" s="26">
        <f>F51+F52+F53+F54</f>
        <v>0</v>
      </c>
      <c r="G50" s="25">
        <f>G51+G52+G53+G54</f>
        <v>0</v>
      </c>
      <c r="H50" s="38">
        <f>H51+H52+H53+H54</f>
        <v>0</v>
      </c>
      <c r="I50" s="28" t="e">
        <f t="shared" si="4"/>
        <v>#DIV/0!</v>
      </c>
      <c r="J50" s="28"/>
    </row>
    <row r="51" spans="1:10" s="19" customFormat="1" ht="15" x14ac:dyDescent="0.2">
      <c r="A51" s="252"/>
      <c r="B51" s="254"/>
      <c r="C51" s="22" t="s">
        <v>102</v>
      </c>
      <c r="D51" s="25"/>
      <c r="E51" s="25">
        <f t="shared" si="0"/>
        <v>0</v>
      </c>
      <c r="F51" s="34"/>
      <c r="G51" s="22"/>
      <c r="H51" s="37"/>
      <c r="I51" s="28"/>
      <c r="J51" s="28"/>
    </row>
    <row r="52" spans="1:10" s="19" customFormat="1" ht="15" x14ac:dyDescent="0.2">
      <c r="A52" s="252"/>
      <c r="B52" s="254"/>
      <c r="C52" s="22" t="s">
        <v>97</v>
      </c>
      <c r="D52" s="25"/>
      <c r="E52" s="25">
        <f t="shared" si="0"/>
        <v>0</v>
      </c>
      <c r="F52" s="34"/>
      <c r="G52" s="22"/>
      <c r="H52" s="37"/>
      <c r="I52" s="28"/>
      <c r="J52" s="28"/>
    </row>
    <row r="53" spans="1:10" s="19" customFormat="1" ht="30" x14ac:dyDescent="0.2">
      <c r="A53" s="252"/>
      <c r="B53" s="254"/>
      <c r="C53" s="22" t="s">
        <v>98</v>
      </c>
      <c r="D53" s="25"/>
      <c r="E53" s="25">
        <f t="shared" si="0"/>
        <v>0</v>
      </c>
      <c r="F53" s="34"/>
      <c r="G53" s="22"/>
      <c r="H53" s="37"/>
      <c r="I53" s="28"/>
      <c r="J53" s="28"/>
    </row>
    <row r="54" spans="1:10" s="19" customFormat="1" ht="15" x14ac:dyDescent="0.2">
      <c r="A54" s="252"/>
      <c r="B54" s="255"/>
      <c r="C54" s="22" t="s">
        <v>99</v>
      </c>
      <c r="D54" s="25"/>
      <c r="E54" s="25">
        <f t="shared" si="0"/>
        <v>0</v>
      </c>
      <c r="F54" s="34"/>
      <c r="G54" s="22"/>
      <c r="H54" s="37"/>
      <c r="I54" s="28"/>
      <c r="J54" s="28"/>
    </row>
    <row r="55" spans="1:10" s="19" customFormat="1" ht="15" x14ac:dyDescent="0.2">
      <c r="A55" s="252" t="s">
        <v>117</v>
      </c>
      <c r="B55" s="253" t="s">
        <v>118</v>
      </c>
      <c r="C55" s="22" t="s">
        <v>95</v>
      </c>
      <c r="D55" s="25">
        <f>D56+D57+D58+D59</f>
        <v>0</v>
      </c>
      <c r="E55" s="25">
        <f t="shared" si="0"/>
        <v>0</v>
      </c>
      <c r="F55" s="26">
        <f>F56+F57+F58+F59</f>
        <v>0</v>
      </c>
      <c r="G55" s="25">
        <f>G56+G57+G58+G59</f>
        <v>0</v>
      </c>
      <c r="H55" s="38">
        <f>H56+H57+H58+H59</f>
        <v>0</v>
      </c>
      <c r="I55" s="28"/>
      <c r="J55" s="28"/>
    </row>
    <row r="56" spans="1:10" s="19" customFormat="1" ht="15" x14ac:dyDescent="0.2">
      <c r="A56" s="252"/>
      <c r="B56" s="254"/>
      <c r="C56" s="22" t="s">
        <v>102</v>
      </c>
      <c r="D56" s="25"/>
      <c r="E56" s="25">
        <f t="shared" si="0"/>
        <v>0</v>
      </c>
      <c r="F56" s="34"/>
      <c r="G56" s="22"/>
      <c r="H56" s="37"/>
      <c r="I56" s="28"/>
      <c r="J56" s="28"/>
    </row>
    <row r="57" spans="1:10" s="19" customFormat="1" ht="15" x14ac:dyDescent="0.2">
      <c r="A57" s="252"/>
      <c r="B57" s="254"/>
      <c r="C57" s="22" t="s">
        <v>97</v>
      </c>
      <c r="D57" s="25"/>
      <c r="E57" s="25">
        <f t="shared" si="0"/>
        <v>0</v>
      </c>
      <c r="F57" s="34"/>
      <c r="G57" s="22"/>
      <c r="H57" s="37"/>
      <c r="I57" s="28"/>
      <c r="J57" s="28"/>
    </row>
    <row r="58" spans="1:10" s="19" customFormat="1" ht="30" x14ac:dyDescent="0.2">
      <c r="A58" s="252"/>
      <c r="B58" s="254"/>
      <c r="C58" s="22" t="s">
        <v>98</v>
      </c>
      <c r="D58" s="25"/>
      <c r="E58" s="25">
        <f t="shared" si="0"/>
        <v>0</v>
      </c>
      <c r="F58" s="34"/>
      <c r="G58" s="22"/>
      <c r="H58" s="37"/>
      <c r="I58" s="28"/>
      <c r="J58" s="28"/>
    </row>
    <row r="59" spans="1:10" s="19" customFormat="1" ht="15" x14ac:dyDescent="0.2">
      <c r="A59" s="252"/>
      <c r="B59" s="255"/>
      <c r="C59" s="22" t="s">
        <v>99</v>
      </c>
      <c r="D59" s="25"/>
      <c r="E59" s="25">
        <f t="shared" si="0"/>
        <v>0</v>
      </c>
      <c r="F59" s="34"/>
      <c r="G59" s="22"/>
      <c r="H59" s="37"/>
      <c r="I59" s="28"/>
      <c r="J59" s="28"/>
    </row>
    <row r="60" spans="1:10" s="19" customFormat="1" ht="20.25" customHeight="1" x14ac:dyDescent="0.2">
      <c r="A60" s="252" t="s">
        <v>119</v>
      </c>
      <c r="B60" s="253" t="s">
        <v>120</v>
      </c>
      <c r="C60" s="22" t="s">
        <v>95</v>
      </c>
      <c r="D60" s="25">
        <f>D61+D62+D63+D64</f>
        <v>30293</v>
      </c>
      <c r="E60" s="25">
        <f t="shared" si="0"/>
        <v>30793</v>
      </c>
      <c r="F60" s="26">
        <f>F61+F62+F63+F64</f>
        <v>30793</v>
      </c>
      <c r="G60" s="25">
        <f>G61+G62+G63+G64</f>
        <v>0</v>
      </c>
      <c r="H60" s="27">
        <f>H61+H62+H63+H64</f>
        <v>9048.4567000000006</v>
      </c>
      <c r="I60" s="28">
        <f t="shared" si="4"/>
        <v>0.29869794011817913</v>
      </c>
      <c r="J60" s="28">
        <f t="shared" si="3"/>
        <v>0.29384784528951385</v>
      </c>
    </row>
    <row r="61" spans="1:10" s="19" customFormat="1" ht="15" x14ac:dyDescent="0.2">
      <c r="A61" s="252"/>
      <c r="B61" s="254"/>
      <c r="C61" s="22" t="s">
        <v>102</v>
      </c>
      <c r="D61" s="25"/>
      <c r="E61" s="25">
        <f t="shared" si="0"/>
        <v>0</v>
      </c>
      <c r="F61" s="34"/>
      <c r="G61" s="22"/>
      <c r="H61" s="37"/>
      <c r="I61" s="28"/>
      <c r="J61" s="28"/>
    </row>
    <row r="62" spans="1:10" s="19" customFormat="1" ht="15" x14ac:dyDescent="0.2">
      <c r="A62" s="252"/>
      <c r="B62" s="254"/>
      <c r="C62" s="22" t="s">
        <v>97</v>
      </c>
      <c r="D62" s="25"/>
      <c r="E62" s="25">
        <f t="shared" si="0"/>
        <v>0</v>
      </c>
      <c r="F62" s="34"/>
      <c r="G62" s="22"/>
      <c r="H62" s="37"/>
      <c r="I62" s="28"/>
      <c r="J62" s="28"/>
    </row>
    <row r="63" spans="1:10" s="19" customFormat="1" ht="30" x14ac:dyDescent="0.2">
      <c r="A63" s="252"/>
      <c r="B63" s="254"/>
      <c r="C63" s="22" t="s">
        <v>98</v>
      </c>
      <c r="D63" s="25">
        <v>30293</v>
      </c>
      <c r="E63" s="25">
        <f t="shared" si="0"/>
        <v>30793</v>
      </c>
      <c r="F63" s="34">
        <v>30793</v>
      </c>
      <c r="G63" s="22"/>
      <c r="H63" s="37">
        <v>9048.4567000000006</v>
      </c>
      <c r="I63" s="28">
        <f t="shared" si="4"/>
        <v>0.29869794011817913</v>
      </c>
      <c r="J63" s="28">
        <f t="shared" si="3"/>
        <v>0.29384784528951385</v>
      </c>
    </row>
    <row r="64" spans="1:10" s="19" customFormat="1" ht="15" x14ac:dyDescent="0.2">
      <c r="A64" s="252"/>
      <c r="B64" s="255"/>
      <c r="C64" s="22" t="s">
        <v>99</v>
      </c>
      <c r="D64" s="25"/>
      <c r="E64" s="25">
        <f t="shared" si="0"/>
        <v>0</v>
      </c>
      <c r="F64" s="34"/>
      <c r="G64" s="22"/>
      <c r="H64" s="37"/>
      <c r="I64" s="28"/>
      <c r="J64" s="28"/>
    </row>
    <row r="65" spans="1:10" s="19" customFormat="1" ht="15" x14ac:dyDescent="0.2">
      <c r="A65" s="252" t="s">
        <v>121</v>
      </c>
      <c r="B65" s="253" t="s">
        <v>122</v>
      </c>
      <c r="C65" s="22" t="s">
        <v>95</v>
      </c>
      <c r="D65" s="25">
        <f>D66+D67+D68+D69</f>
        <v>0</v>
      </c>
      <c r="E65" s="25">
        <f t="shared" si="0"/>
        <v>0</v>
      </c>
      <c r="F65" s="26">
        <f>F66+F67+F68+F69</f>
        <v>0</v>
      </c>
      <c r="G65" s="25">
        <f>G66+G67+G68+G69</f>
        <v>0</v>
      </c>
      <c r="H65" s="27">
        <f>H66+H67+H68+H69</f>
        <v>0</v>
      </c>
      <c r="I65" s="28"/>
      <c r="J65" s="28"/>
    </row>
    <row r="66" spans="1:10" s="19" customFormat="1" ht="15" x14ac:dyDescent="0.2">
      <c r="A66" s="252"/>
      <c r="B66" s="254"/>
      <c r="C66" s="22" t="s">
        <v>102</v>
      </c>
      <c r="D66" s="25"/>
      <c r="E66" s="25">
        <f t="shared" si="0"/>
        <v>0</v>
      </c>
      <c r="F66" s="26"/>
      <c r="G66" s="25"/>
      <c r="H66" s="40"/>
      <c r="I66" s="28"/>
      <c r="J66" s="28"/>
    </row>
    <row r="67" spans="1:10" s="19" customFormat="1" ht="15" x14ac:dyDescent="0.2">
      <c r="A67" s="252"/>
      <c r="B67" s="254"/>
      <c r="C67" s="22" t="s">
        <v>97</v>
      </c>
      <c r="D67" s="25"/>
      <c r="E67" s="25">
        <f t="shared" si="0"/>
        <v>0</v>
      </c>
      <c r="F67" s="26"/>
      <c r="G67" s="25"/>
      <c r="H67" s="40"/>
      <c r="I67" s="28"/>
      <c r="J67" s="28"/>
    </row>
    <row r="68" spans="1:10" s="19" customFormat="1" ht="30" x14ac:dyDescent="0.2">
      <c r="A68" s="252"/>
      <c r="B68" s="254"/>
      <c r="C68" s="22" t="s">
        <v>98</v>
      </c>
      <c r="D68" s="25"/>
      <c r="E68" s="25">
        <f t="shared" si="0"/>
        <v>0</v>
      </c>
      <c r="F68" s="26"/>
      <c r="G68" s="25"/>
      <c r="H68" s="27"/>
      <c r="I68" s="28"/>
      <c r="J68" s="28"/>
    </row>
    <row r="69" spans="1:10" s="19" customFormat="1" ht="15" x14ac:dyDescent="0.2">
      <c r="A69" s="252"/>
      <c r="B69" s="255"/>
      <c r="C69" s="22" t="s">
        <v>99</v>
      </c>
      <c r="D69" s="25"/>
      <c r="E69" s="25">
        <f t="shared" si="0"/>
        <v>0</v>
      </c>
      <c r="F69" s="26"/>
      <c r="G69" s="25"/>
      <c r="H69" s="40"/>
      <c r="I69" s="28"/>
      <c r="J69" s="28"/>
    </row>
    <row r="70" spans="1:10" s="19" customFormat="1" ht="15" x14ac:dyDescent="0.2">
      <c r="A70" s="252" t="s">
        <v>123</v>
      </c>
      <c r="B70" s="253" t="s">
        <v>124</v>
      </c>
      <c r="C70" s="22" t="s">
        <v>95</v>
      </c>
      <c r="D70" s="25">
        <f>D71+D72+D73+D74</f>
        <v>0</v>
      </c>
      <c r="E70" s="25">
        <f t="shared" si="0"/>
        <v>0</v>
      </c>
      <c r="F70" s="41">
        <f>F71+F72+F73+F74</f>
        <v>0</v>
      </c>
      <c r="G70" s="25">
        <f>G71+G72+G73+G74</f>
        <v>0</v>
      </c>
      <c r="H70" s="27">
        <f>H71+H72+H73+H74</f>
        <v>0</v>
      </c>
      <c r="I70" s="28"/>
      <c r="J70" s="28"/>
    </row>
    <row r="71" spans="1:10" s="19" customFormat="1" ht="15" x14ac:dyDescent="0.2">
      <c r="A71" s="252"/>
      <c r="B71" s="254"/>
      <c r="C71" s="22" t="s">
        <v>102</v>
      </c>
      <c r="D71" s="25"/>
      <c r="E71" s="25">
        <f t="shared" si="0"/>
        <v>0</v>
      </c>
      <c r="F71" s="34"/>
      <c r="G71" s="22"/>
      <c r="H71" s="37"/>
      <c r="I71" s="28"/>
      <c r="J71" s="28"/>
    </row>
    <row r="72" spans="1:10" s="19" customFormat="1" ht="15" x14ac:dyDescent="0.2">
      <c r="A72" s="252"/>
      <c r="B72" s="254"/>
      <c r="C72" s="22" t="s">
        <v>97</v>
      </c>
      <c r="D72" s="25"/>
      <c r="E72" s="25">
        <f t="shared" si="0"/>
        <v>0</v>
      </c>
      <c r="F72" s="34"/>
      <c r="G72" s="22"/>
      <c r="H72" s="37"/>
      <c r="I72" s="28"/>
      <c r="J72" s="28"/>
    </row>
    <row r="73" spans="1:10" s="19" customFormat="1" ht="30" x14ac:dyDescent="0.2">
      <c r="A73" s="252"/>
      <c r="B73" s="254"/>
      <c r="C73" s="22" t="s">
        <v>98</v>
      </c>
      <c r="D73" s="25"/>
      <c r="E73" s="25">
        <f t="shared" ref="E73:E136" si="6">F73+G73</f>
        <v>0</v>
      </c>
      <c r="F73" s="34"/>
      <c r="G73" s="22"/>
      <c r="H73" s="11"/>
      <c r="I73" s="28"/>
      <c r="J73" s="28"/>
    </row>
    <row r="74" spans="1:10" s="19" customFormat="1" ht="15" x14ac:dyDescent="0.2">
      <c r="A74" s="252"/>
      <c r="B74" s="255"/>
      <c r="C74" s="22" t="s">
        <v>99</v>
      </c>
      <c r="D74" s="25"/>
      <c r="E74" s="25">
        <f t="shared" si="6"/>
        <v>0</v>
      </c>
      <c r="F74" s="34"/>
      <c r="G74" s="22"/>
      <c r="H74" s="37"/>
      <c r="I74" s="28"/>
      <c r="J74" s="28"/>
    </row>
    <row r="75" spans="1:10" s="19" customFormat="1" ht="15" x14ac:dyDescent="0.2">
      <c r="A75" s="252" t="s">
        <v>125</v>
      </c>
      <c r="B75" s="253" t="s">
        <v>126</v>
      </c>
      <c r="C75" s="22" t="s">
        <v>95</v>
      </c>
      <c r="D75" s="25">
        <f>D76+D77+D78+D79</f>
        <v>373507.6</v>
      </c>
      <c r="E75" s="25">
        <f t="shared" si="6"/>
        <v>191132.29</v>
      </c>
      <c r="F75" s="26">
        <f>F76+F77+F78+F79</f>
        <v>191132.29</v>
      </c>
      <c r="G75" s="25">
        <f>G76+G77+G78+G79</f>
        <v>0</v>
      </c>
      <c r="H75" s="42">
        <f>H76+H77+H78+H79</f>
        <v>0</v>
      </c>
      <c r="I75" s="28">
        <f t="shared" ref="I75:I110" si="7">+H75/D75</f>
        <v>0</v>
      </c>
      <c r="J75" s="28">
        <f t="shared" ref="J75:J110" si="8">+H75/E75</f>
        <v>0</v>
      </c>
    </row>
    <row r="76" spans="1:10" s="19" customFormat="1" ht="15" x14ac:dyDescent="0.2">
      <c r="A76" s="252"/>
      <c r="B76" s="254"/>
      <c r="C76" s="22" t="s">
        <v>102</v>
      </c>
      <c r="D76" s="25">
        <f>D81+D163+D233</f>
        <v>300000</v>
      </c>
      <c r="E76" s="25">
        <f t="shared" si="6"/>
        <v>130000</v>
      </c>
      <c r="F76" s="26">
        <f t="shared" ref="F76:H79" si="9">F81+F163+F233</f>
        <v>130000</v>
      </c>
      <c r="G76" s="25">
        <f t="shared" si="9"/>
        <v>0</v>
      </c>
      <c r="H76" s="42">
        <f t="shared" si="9"/>
        <v>0</v>
      </c>
      <c r="I76" s="28">
        <f t="shared" si="7"/>
        <v>0</v>
      </c>
      <c r="J76" s="28"/>
    </row>
    <row r="77" spans="1:10" s="19" customFormat="1" ht="15" x14ac:dyDescent="0.2">
      <c r="A77" s="252"/>
      <c r="B77" s="254"/>
      <c r="C77" s="22" t="s">
        <v>97</v>
      </c>
      <c r="D77" s="25">
        <f>D82+D164+D234</f>
        <v>47927.600000000006</v>
      </c>
      <c r="E77" s="25">
        <f t="shared" si="6"/>
        <v>13228.630000000001</v>
      </c>
      <c r="F77" s="26">
        <f>F82+F164+F234</f>
        <v>13228.630000000001</v>
      </c>
      <c r="G77" s="25">
        <f t="shared" si="9"/>
        <v>0</v>
      </c>
      <c r="H77" s="42">
        <f t="shared" si="9"/>
        <v>0</v>
      </c>
      <c r="I77" s="28">
        <f t="shared" si="7"/>
        <v>0</v>
      </c>
      <c r="J77" s="28"/>
    </row>
    <row r="78" spans="1:10" s="19" customFormat="1" ht="30" x14ac:dyDescent="0.2">
      <c r="A78" s="252"/>
      <c r="B78" s="254"/>
      <c r="C78" s="22" t="s">
        <v>98</v>
      </c>
      <c r="D78" s="25">
        <f>D83+D165+D235</f>
        <v>25580</v>
      </c>
      <c r="E78" s="25">
        <f t="shared" si="6"/>
        <v>47903.66</v>
      </c>
      <c r="F78" s="26">
        <f t="shared" si="9"/>
        <v>47903.66</v>
      </c>
      <c r="G78" s="25">
        <f t="shared" si="9"/>
        <v>0</v>
      </c>
      <c r="H78" s="42">
        <f t="shared" si="9"/>
        <v>0</v>
      </c>
      <c r="I78" s="28">
        <f t="shared" si="7"/>
        <v>0</v>
      </c>
      <c r="J78" s="28">
        <f t="shared" si="8"/>
        <v>0</v>
      </c>
    </row>
    <row r="79" spans="1:10" s="19" customFormat="1" ht="15" x14ac:dyDescent="0.2">
      <c r="A79" s="252"/>
      <c r="B79" s="255"/>
      <c r="C79" s="22" t="s">
        <v>99</v>
      </c>
      <c r="D79" s="25">
        <f>D84+D166+D236</f>
        <v>0</v>
      </c>
      <c r="E79" s="25">
        <f t="shared" si="6"/>
        <v>0</v>
      </c>
      <c r="F79" s="26">
        <f t="shared" si="9"/>
        <v>0</v>
      </c>
      <c r="G79" s="25">
        <f t="shared" si="9"/>
        <v>0</v>
      </c>
      <c r="H79" s="42">
        <f t="shared" si="9"/>
        <v>0</v>
      </c>
      <c r="I79" s="28"/>
      <c r="J79" s="28"/>
    </row>
    <row r="80" spans="1:10" s="19" customFormat="1" ht="15" x14ac:dyDescent="0.2">
      <c r="A80" s="253" t="s">
        <v>127</v>
      </c>
      <c r="B80" s="253" t="s">
        <v>128</v>
      </c>
      <c r="C80" s="22" t="s">
        <v>95</v>
      </c>
      <c r="D80" s="25">
        <f>D81+D82+D83+D84</f>
        <v>373507.6</v>
      </c>
      <c r="E80" s="25">
        <f t="shared" si="6"/>
        <v>191132.29</v>
      </c>
      <c r="F80" s="26">
        <f>F81+F82+F83+F84</f>
        <v>191132.29</v>
      </c>
      <c r="G80" s="25">
        <f>G81+G82+G83+G84</f>
        <v>0</v>
      </c>
      <c r="H80" s="42">
        <f>H81+H82+H83+H84</f>
        <v>0</v>
      </c>
      <c r="I80" s="28">
        <f t="shared" si="7"/>
        <v>0</v>
      </c>
      <c r="J80" s="28">
        <f t="shared" si="8"/>
        <v>0</v>
      </c>
    </row>
    <row r="81" spans="1:10" s="19" customFormat="1" ht="15" x14ac:dyDescent="0.2">
      <c r="A81" s="254"/>
      <c r="B81" s="254"/>
      <c r="C81" s="22" t="s">
        <v>102</v>
      </c>
      <c r="D81" s="25">
        <f>D88+D93+D98+D103+D108+D113+D118+D123+D128+D133+D138+D143+D148+D153+D158</f>
        <v>300000</v>
      </c>
      <c r="E81" s="25">
        <f t="shared" si="6"/>
        <v>130000</v>
      </c>
      <c r="F81" s="26">
        <f>F88+F93+F98+F103+F108+F113+F118+F123+F128+F133+F138+F143+F148+F153+F158</f>
        <v>130000</v>
      </c>
      <c r="G81" s="25">
        <f t="shared" ref="G81:H82" si="10">G88+G93+G98+G103+G108+G113+G118+G123+G128+G133+G138+G143+G148+G153</f>
        <v>0</v>
      </c>
      <c r="H81" s="42">
        <f t="shared" si="10"/>
        <v>0</v>
      </c>
      <c r="I81" s="28">
        <f t="shared" si="7"/>
        <v>0</v>
      </c>
      <c r="J81" s="28"/>
    </row>
    <row r="82" spans="1:10" s="19" customFormat="1" ht="15" x14ac:dyDescent="0.2">
      <c r="A82" s="254"/>
      <c r="B82" s="254"/>
      <c r="C82" s="22" t="s">
        <v>97</v>
      </c>
      <c r="D82" s="25">
        <f>D89+D94+D99+D104+D109+D114+D119+D124+D129+D134+D139+D144+D149+D154+D159</f>
        <v>47927.600000000006</v>
      </c>
      <c r="E82" s="25">
        <f t="shared" si="6"/>
        <v>13228.630000000001</v>
      </c>
      <c r="F82" s="26">
        <f>F89+F94+F99+F104+F109+F114+F119+F124+F129+F134+F139+F144+F149+F154+F159</f>
        <v>13228.630000000001</v>
      </c>
      <c r="G82" s="25">
        <f t="shared" si="10"/>
        <v>0</v>
      </c>
      <c r="H82" s="42">
        <f t="shared" si="10"/>
        <v>0</v>
      </c>
      <c r="I82" s="28">
        <f t="shared" si="7"/>
        <v>0</v>
      </c>
      <c r="J82" s="28"/>
    </row>
    <row r="83" spans="1:10" s="19" customFormat="1" ht="30" x14ac:dyDescent="0.2">
      <c r="A83" s="254"/>
      <c r="B83" s="254"/>
      <c r="C83" s="22" t="s">
        <v>98</v>
      </c>
      <c r="D83" s="25">
        <f>D90+D95+D100+D105+D110+D115+D120+D125+D130+D135+D140+D145+D150+D155+D160</f>
        <v>25580</v>
      </c>
      <c r="E83" s="25">
        <f t="shared" si="6"/>
        <v>47903.66</v>
      </c>
      <c r="F83" s="26">
        <f>F90+F95+F100+F105+F110+F115+F120+F125+F130+F135+F140+F145+F150+F86+F155+F160</f>
        <v>47903.66</v>
      </c>
      <c r="G83" s="25">
        <f>G90+G95+G100+G105+G110+G115+G120+G125+G130+G135+G140+G145+G150+G86+G155</f>
        <v>0</v>
      </c>
      <c r="H83" s="42">
        <f>H90+H95+H100+H105+H110+H115+H120+H125+H130+H135+H140+H145+H150+H86+H155</f>
        <v>0</v>
      </c>
      <c r="I83" s="28">
        <f t="shared" si="7"/>
        <v>0</v>
      </c>
      <c r="J83" s="28">
        <f t="shared" si="8"/>
        <v>0</v>
      </c>
    </row>
    <row r="84" spans="1:10" s="19" customFormat="1" ht="15" x14ac:dyDescent="0.2">
      <c r="A84" s="255"/>
      <c r="B84" s="255"/>
      <c r="C84" s="22" t="s">
        <v>99</v>
      </c>
      <c r="D84" s="25">
        <f>D91+D96+D101+D106+D111+D116+D121+D126+D131+D136+D141+D146+D151+D156+D161</f>
        <v>0</v>
      </c>
      <c r="E84" s="25">
        <f t="shared" si="6"/>
        <v>0</v>
      </c>
      <c r="F84" s="26">
        <f>F91+F96+F101+F106+F111+F116+F121+F126+F131+F136+F141+F146+F151+F156</f>
        <v>0</v>
      </c>
      <c r="G84" s="25">
        <f>G91+G96+G101+G106+G111+G116+G121+G126+G131+G136+G141+G146+G151+G156</f>
        <v>0</v>
      </c>
      <c r="H84" s="42">
        <f>H91+H96+H101+H106+H111+H116+H121+H126+H131+H136+H141+H146+H151+H156</f>
        <v>0</v>
      </c>
      <c r="I84" s="28"/>
      <c r="J84" s="28"/>
    </row>
    <row r="85" spans="1:10" s="19" customFormat="1" ht="15" x14ac:dyDescent="0.2">
      <c r="A85" s="252" t="s">
        <v>129</v>
      </c>
      <c r="B85" s="253" t="s">
        <v>130</v>
      </c>
      <c r="C85" s="22" t="s">
        <v>131</v>
      </c>
      <c r="D85" s="25">
        <f>SUM(D86)</f>
        <v>0</v>
      </c>
      <c r="E85" s="25">
        <f t="shared" si="6"/>
        <v>0</v>
      </c>
      <c r="F85" s="26">
        <f>SUM(F86)</f>
        <v>0</v>
      </c>
      <c r="G85" s="25">
        <f>SUM(G86)</f>
        <v>0</v>
      </c>
      <c r="H85" s="42">
        <f>SUM(H86)</f>
        <v>0</v>
      </c>
      <c r="I85" s="28"/>
      <c r="J85" s="28"/>
    </row>
    <row r="86" spans="1:10" s="19" customFormat="1" ht="30" x14ac:dyDescent="0.2">
      <c r="A86" s="252"/>
      <c r="B86" s="254"/>
      <c r="C86" s="22" t="s">
        <v>98</v>
      </c>
      <c r="D86" s="25"/>
      <c r="E86" s="25">
        <f t="shared" si="6"/>
        <v>0</v>
      </c>
      <c r="F86" s="34"/>
      <c r="G86" s="22"/>
      <c r="H86" s="37"/>
      <c r="I86" s="28"/>
      <c r="J86" s="28"/>
    </row>
    <row r="87" spans="1:10" s="19" customFormat="1" ht="15" x14ac:dyDescent="0.2">
      <c r="A87" s="252" t="s">
        <v>132</v>
      </c>
      <c r="B87" s="253" t="s">
        <v>133</v>
      </c>
      <c r="C87" s="22" t="s">
        <v>95</v>
      </c>
      <c r="D87" s="25">
        <f>D88+D89+D90+D91</f>
        <v>0</v>
      </c>
      <c r="E87" s="25">
        <f t="shared" si="6"/>
        <v>0</v>
      </c>
      <c r="F87" s="26">
        <f>F88+F89+F90+F91</f>
        <v>0</v>
      </c>
      <c r="G87" s="25">
        <f>G88+G89+G90+G91</f>
        <v>0</v>
      </c>
      <c r="H87" s="38">
        <f>H88+H89+H90+H91</f>
        <v>0</v>
      </c>
      <c r="I87" s="28"/>
      <c r="J87" s="28"/>
    </row>
    <row r="88" spans="1:10" s="19" customFormat="1" ht="15" x14ac:dyDescent="0.2">
      <c r="A88" s="252"/>
      <c r="B88" s="254"/>
      <c r="C88" s="22" t="s">
        <v>102</v>
      </c>
      <c r="D88" s="25"/>
      <c r="E88" s="25">
        <f t="shared" si="6"/>
        <v>0</v>
      </c>
      <c r="F88" s="34"/>
      <c r="G88" s="22"/>
      <c r="H88" s="37"/>
      <c r="I88" s="28"/>
      <c r="J88" s="28"/>
    </row>
    <row r="89" spans="1:10" s="19" customFormat="1" ht="15" x14ac:dyDescent="0.2">
      <c r="A89" s="252"/>
      <c r="B89" s="254"/>
      <c r="C89" s="22" t="s">
        <v>97</v>
      </c>
      <c r="D89" s="25"/>
      <c r="E89" s="25">
        <f t="shared" si="6"/>
        <v>0</v>
      </c>
      <c r="F89" s="34"/>
      <c r="G89" s="22"/>
      <c r="H89" s="37"/>
      <c r="I89" s="28"/>
      <c r="J89" s="28"/>
    </row>
    <row r="90" spans="1:10" s="19" customFormat="1" ht="30" x14ac:dyDescent="0.2">
      <c r="A90" s="252"/>
      <c r="B90" s="254"/>
      <c r="C90" s="22" t="s">
        <v>98</v>
      </c>
      <c r="D90" s="25"/>
      <c r="E90" s="25">
        <f t="shared" si="6"/>
        <v>0</v>
      </c>
      <c r="F90" s="34"/>
      <c r="G90" s="22"/>
      <c r="H90" s="37"/>
      <c r="I90" s="28"/>
      <c r="J90" s="28"/>
    </row>
    <row r="91" spans="1:10" s="19" customFormat="1" ht="15" x14ac:dyDescent="0.2">
      <c r="A91" s="252"/>
      <c r="B91" s="255"/>
      <c r="C91" s="22" t="s">
        <v>99</v>
      </c>
      <c r="D91" s="25"/>
      <c r="E91" s="25">
        <f t="shared" si="6"/>
        <v>0</v>
      </c>
      <c r="F91" s="34"/>
      <c r="G91" s="22"/>
      <c r="H91" s="37"/>
      <c r="I91" s="28"/>
      <c r="J91" s="28"/>
    </row>
    <row r="92" spans="1:10" s="19" customFormat="1" ht="15" x14ac:dyDescent="0.2">
      <c r="A92" s="252" t="s">
        <v>134</v>
      </c>
      <c r="B92" s="253" t="s">
        <v>135</v>
      </c>
      <c r="C92" s="22" t="s">
        <v>95</v>
      </c>
      <c r="D92" s="25">
        <f>D93+D94+D95+D96</f>
        <v>0</v>
      </c>
      <c r="E92" s="25">
        <f t="shared" si="6"/>
        <v>0</v>
      </c>
      <c r="F92" s="26">
        <f>F93+F94+F95+F96</f>
        <v>0</v>
      </c>
      <c r="G92" s="25">
        <f>G93+G94+G95+G96</f>
        <v>0</v>
      </c>
      <c r="H92" s="38">
        <f>H93+H94+H95+H96</f>
        <v>0</v>
      </c>
      <c r="I92" s="28"/>
      <c r="J92" s="28"/>
    </row>
    <row r="93" spans="1:10" s="19" customFormat="1" ht="15" x14ac:dyDescent="0.2">
      <c r="A93" s="252"/>
      <c r="B93" s="254"/>
      <c r="C93" s="22" t="s">
        <v>102</v>
      </c>
      <c r="D93" s="25"/>
      <c r="E93" s="25">
        <f t="shared" si="6"/>
        <v>0</v>
      </c>
      <c r="F93" s="34"/>
      <c r="G93" s="22"/>
      <c r="H93" s="37"/>
      <c r="I93" s="28"/>
      <c r="J93" s="28"/>
    </row>
    <row r="94" spans="1:10" s="19" customFormat="1" ht="15" x14ac:dyDescent="0.2">
      <c r="A94" s="252"/>
      <c r="B94" s="254"/>
      <c r="C94" s="22" t="s">
        <v>97</v>
      </c>
      <c r="D94" s="25"/>
      <c r="E94" s="25">
        <f t="shared" si="6"/>
        <v>0</v>
      </c>
      <c r="F94" s="34"/>
      <c r="G94" s="22"/>
      <c r="H94" s="37"/>
      <c r="I94" s="28"/>
      <c r="J94" s="28"/>
    </row>
    <row r="95" spans="1:10" s="19" customFormat="1" ht="30" x14ac:dyDescent="0.2">
      <c r="A95" s="252"/>
      <c r="B95" s="254"/>
      <c r="C95" s="22" t="s">
        <v>98</v>
      </c>
      <c r="D95" s="25"/>
      <c r="E95" s="25">
        <f t="shared" si="6"/>
        <v>0</v>
      </c>
      <c r="F95" s="34"/>
      <c r="G95" s="22"/>
      <c r="H95" s="37"/>
      <c r="I95" s="28"/>
      <c r="J95" s="28"/>
    </row>
    <row r="96" spans="1:10" s="19" customFormat="1" ht="15" x14ac:dyDescent="0.2">
      <c r="A96" s="252"/>
      <c r="B96" s="255"/>
      <c r="C96" s="22" t="s">
        <v>99</v>
      </c>
      <c r="D96" s="25"/>
      <c r="E96" s="25">
        <f t="shared" si="6"/>
        <v>0</v>
      </c>
      <c r="F96" s="34"/>
      <c r="G96" s="22"/>
      <c r="H96" s="37"/>
      <c r="I96" s="28"/>
      <c r="J96" s="28"/>
    </row>
    <row r="97" spans="1:10" s="19" customFormat="1" ht="15" x14ac:dyDescent="0.2">
      <c r="A97" s="252" t="s">
        <v>136</v>
      </c>
      <c r="B97" s="253" t="s">
        <v>137</v>
      </c>
      <c r="C97" s="22" t="s">
        <v>95</v>
      </c>
      <c r="D97" s="25">
        <f>D98+D99+D100+D101</f>
        <v>0</v>
      </c>
      <c r="E97" s="25">
        <f t="shared" si="6"/>
        <v>0</v>
      </c>
      <c r="F97" s="26">
        <f>F98+F99+F100+F101</f>
        <v>0</v>
      </c>
      <c r="G97" s="25">
        <f>G98+G99+G100+G101</f>
        <v>0</v>
      </c>
      <c r="H97" s="38">
        <f>H98+H99+H100+H101</f>
        <v>0</v>
      </c>
      <c r="I97" s="28"/>
      <c r="J97" s="28"/>
    </row>
    <row r="98" spans="1:10" s="19" customFormat="1" ht="15" x14ac:dyDescent="0.2">
      <c r="A98" s="252"/>
      <c r="B98" s="254"/>
      <c r="C98" s="22" t="s">
        <v>102</v>
      </c>
      <c r="D98" s="25"/>
      <c r="E98" s="25">
        <f t="shared" si="6"/>
        <v>0</v>
      </c>
      <c r="F98" s="34"/>
      <c r="G98" s="22"/>
      <c r="H98" s="37"/>
      <c r="I98" s="28"/>
      <c r="J98" s="28"/>
    </row>
    <row r="99" spans="1:10" s="19" customFormat="1" ht="15" x14ac:dyDescent="0.2">
      <c r="A99" s="252"/>
      <c r="B99" s="254"/>
      <c r="C99" s="22" t="s">
        <v>97</v>
      </c>
      <c r="D99" s="25"/>
      <c r="E99" s="25">
        <f t="shared" si="6"/>
        <v>0</v>
      </c>
      <c r="F99" s="34"/>
      <c r="G99" s="22"/>
      <c r="H99" s="37"/>
      <c r="I99" s="28"/>
      <c r="J99" s="28"/>
    </row>
    <row r="100" spans="1:10" s="19" customFormat="1" ht="30" x14ac:dyDescent="0.2">
      <c r="A100" s="252"/>
      <c r="B100" s="254"/>
      <c r="C100" s="22" t="s">
        <v>98</v>
      </c>
      <c r="D100" s="25"/>
      <c r="E100" s="25">
        <f t="shared" si="6"/>
        <v>0</v>
      </c>
      <c r="F100" s="34"/>
      <c r="G100" s="22"/>
      <c r="H100" s="37"/>
      <c r="I100" s="28"/>
      <c r="J100" s="28"/>
    </row>
    <row r="101" spans="1:10" s="19" customFormat="1" ht="15" x14ac:dyDescent="0.2">
      <c r="A101" s="252"/>
      <c r="B101" s="255"/>
      <c r="C101" s="22" t="s">
        <v>99</v>
      </c>
      <c r="D101" s="25"/>
      <c r="E101" s="25">
        <f t="shared" si="6"/>
        <v>0</v>
      </c>
      <c r="F101" s="34"/>
      <c r="G101" s="22"/>
      <c r="H101" s="37"/>
      <c r="I101" s="28"/>
      <c r="J101" s="28"/>
    </row>
    <row r="102" spans="1:10" s="19" customFormat="1" ht="15" customHeight="1" x14ac:dyDescent="0.2">
      <c r="A102" s="252" t="s">
        <v>138</v>
      </c>
      <c r="B102" s="253" t="s">
        <v>139</v>
      </c>
      <c r="C102" s="22" t="s">
        <v>95</v>
      </c>
      <c r="D102" s="25">
        <f>D103+D104+D105+D106</f>
        <v>0</v>
      </c>
      <c r="E102" s="25">
        <f t="shared" si="6"/>
        <v>0</v>
      </c>
      <c r="F102" s="26">
        <f>F103+F104+F105+F106</f>
        <v>0</v>
      </c>
      <c r="G102" s="25">
        <f>G103+G104+G105+G106</f>
        <v>0</v>
      </c>
      <c r="H102" s="38">
        <f>H103+H104+H105+H106</f>
        <v>0</v>
      </c>
      <c r="I102" s="28"/>
      <c r="J102" s="28"/>
    </row>
    <row r="103" spans="1:10" s="19" customFormat="1" ht="15" x14ac:dyDescent="0.2">
      <c r="A103" s="252"/>
      <c r="B103" s="254"/>
      <c r="C103" s="22" t="s">
        <v>102</v>
      </c>
      <c r="D103" s="25"/>
      <c r="E103" s="25">
        <f t="shared" si="6"/>
        <v>0</v>
      </c>
      <c r="F103" s="34"/>
      <c r="G103" s="22"/>
      <c r="H103" s="37"/>
      <c r="I103" s="28"/>
      <c r="J103" s="28"/>
    </row>
    <row r="104" spans="1:10" s="19" customFormat="1" ht="15" x14ac:dyDescent="0.2">
      <c r="A104" s="252"/>
      <c r="B104" s="254"/>
      <c r="C104" s="22" t="s">
        <v>97</v>
      </c>
      <c r="D104" s="25"/>
      <c r="E104" s="25">
        <f t="shared" si="6"/>
        <v>0</v>
      </c>
      <c r="F104" s="34"/>
      <c r="G104" s="22"/>
      <c r="H104" s="37"/>
      <c r="I104" s="28"/>
      <c r="J104" s="28"/>
    </row>
    <row r="105" spans="1:10" s="19" customFormat="1" ht="30" x14ac:dyDescent="0.2">
      <c r="A105" s="252"/>
      <c r="B105" s="254"/>
      <c r="C105" s="22" t="s">
        <v>98</v>
      </c>
      <c r="D105" s="25"/>
      <c r="E105" s="25">
        <f t="shared" si="6"/>
        <v>0</v>
      </c>
      <c r="F105" s="34"/>
      <c r="G105" s="22"/>
      <c r="H105" s="37"/>
      <c r="I105" s="28"/>
      <c r="J105" s="28"/>
    </row>
    <row r="106" spans="1:10" s="19" customFormat="1" ht="15" x14ac:dyDescent="0.2">
      <c r="A106" s="252"/>
      <c r="B106" s="255"/>
      <c r="C106" s="22" t="s">
        <v>99</v>
      </c>
      <c r="D106" s="25"/>
      <c r="E106" s="25">
        <f t="shared" si="6"/>
        <v>0</v>
      </c>
      <c r="F106" s="34"/>
      <c r="G106" s="22"/>
      <c r="H106" s="37"/>
      <c r="I106" s="28"/>
      <c r="J106" s="28"/>
    </row>
    <row r="107" spans="1:10" s="19" customFormat="1" ht="15" customHeight="1" x14ac:dyDescent="0.2">
      <c r="A107" s="252" t="s">
        <v>140</v>
      </c>
      <c r="B107" s="253" t="s">
        <v>141</v>
      </c>
      <c r="C107" s="22" t="s">
        <v>95</v>
      </c>
      <c r="D107" s="25">
        <f>D108+D109+D110+D111</f>
        <v>5883</v>
      </c>
      <c r="E107" s="25">
        <f t="shared" si="6"/>
        <v>5589</v>
      </c>
      <c r="F107" s="26">
        <f>F108+F109+F110+F111</f>
        <v>5589</v>
      </c>
      <c r="G107" s="25">
        <f>G108+G109+G110+G111</f>
        <v>0</v>
      </c>
      <c r="H107" s="38">
        <f>H108+H109+H110+H111</f>
        <v>0</v>
      </c>
      <c r="I107" s="28">
        <f t="shared" si="7"/>
        <v>0</v>
      </c>
      <c r="J107" s="28">
        <f t="shared" si="8"/>
        <v>0</v>
      </c>
    </row>
    <row r="108" spans="1:10" s="19" customFormat="1" ht="15" x14ac:dyDescent="0.2">
      <c r="A108" s="252"/>
      <c r="B108" s="254"/>
      <c r="C108" s="22" t="s">
        <v>102</v>
      </c>
      <c r="D108" s="25"/>
      <c r="E108" s="25">
        <f t="shared" si="6"/>
        <v>0</v>
      </c>
      <c r="F108" s="34"/>
      <c r="G108" s="22"/>
      <c r="H108" s="37"/>
      <c r="I108" s="28"/>
      <c r="J108" s="28"/>
    </row>
    <row r="109" spans="1:10" s="19" customFormat="1" ht="15" x14ac:dyDescent="0.2">
      <c r="A109" s="252"/>
      <c r="B109" s="254"/>
      <c r="C109" s="22" t="s">
        <v>97</v>
      </c>
      <c r="D109" s="25">
        <v>3836</v>
      </c>
      <c r="E109" s="25">
        <f t="shared" si="6"/>
        <v>0</v>
      </c>
      <c r="F109" s="34"/>
      <c r="G109" s="22"/>
      <c r="H109" s="37"/>
      <c r="I109" s="28">
        <f t="shared" si="7"/>
        <v>0</v>
      </c>
      <c r="J109" s="28"/>
    </row>
    <row r="110" spans="1:10" s="19" customFormat="1" ht="30" x14ac:dyDescent="0.2">
      <c r="A110" s="252"/>
      <c r="B110" s="254"/>
      <c r="C110" s="22" t="s">
        <v>98</v>
      </c>
      <c r="D110" s="25">
        <v>2047</v>
      </c>
      <c r="E110" s="25">
        <f t="shared" si="6"/>
        <v>5589</v>
      </c>
      <c r="F110" s="34">
        <f>1783+3806</f>
        <v>5589</v>
      </c>
      <c r="G110" s="22"/>
      <c r="H110" s="37"/>
      <c r="I110" s="28">
        <f t="shared" si="7"/>
        <v>0</v>
      </c>
      <c r="J110" s="28">
        <f t="shared" si="8"/>
        <v>0</v>
      </c>
    </row>
    <row r="111" spans="1:10" s="19" customFormat="1" ht="15" x14ac:dyDescent="0.2">
      <c r="A111" s="252"/>
      <c r="B111" s="255"/>
      <c r="C111" s="22" t="s">
        <v>99</v>
      </c>
      <c r="D111" s="25"/>
      <c r="E111" s="25">
        <f t="shared" si="6"/>
        <v>0</v>
      </c>
      <c r="F111" s="34"/>
      <c r="G111" s="22"/>
      <c r="H111" s="37"/>
      <c r="I111" s="28"/>
      <c r="J111" s="28"/>
    </row>
    <row r="112" spans="1:10" s="19" customFormat="1" ht="15" customHeight="1" x14ac:dyDescent="0.2">
      <c r="A112" s="252" t="s">
        <v>142</v>
      </c>
      <c r="B112" s="253" t="s">
        <v>143</v>
      </c>
      <c r="C112" s="22" t="s">
        <v>95</v>
      </c>
      <c r="D112" s="25">
        <f>D113+D114+D115+D116</f>
        <v>0</v>
      </c>
      <c r="E112" s="25">
        <f t="shared" si="6"/>
        <v>0</v>
      </c>
      <c r="F112" s="26">
        <f>F113+F114+F115+F116</f>
        <v>0</v>
      </c>
      <c r="G112" s="25">
        <f>G113+G114+G115+G116</f>
        <v>0</v>
      </c>
      <c r="H112" s="38">
        <f>H113+H114+H115+H116</f>
        <v>0</v>
      </c>
      <c r="I112" s="28"/>
      <c r="J112" s="28"/>
    </row>
    <row r="113" spans="1:10" s="19" customFormat="1" ht="15" x14ac:dyDescent="0.2">
      <c r="A113" s="252"/>
      <c r="B113" s="254"/>
      <c r="C113" s="22" t="s">
        <v>102</v>
      </c>
      <c r="D113" s="25"/>
      <c r="E113" s="25">
        <f t="shared" si="6"/>
        <v>0</v>
      </c>
      <c r="F113" s="26"/>
      <c r="G113" s="22"/>
      <c r="H113" s="37"/>
      <c r="I113" s="28"/>
      <c r="J113" s="28"/>
    </row>
    <row r="114" spans="1:10" s="19" customFormat="1" ht="15" x14ac:dyDescent="0.2">
      <c r="A114" s="252"/>
      <c r="B114" s="254"/>
      <c r="C114" s="22" t="s">
        <v>97</v>
      </c>
      <c r="D114" s="25"/>
      <c r="E114" s="25">
        <f t="shared" si="6"/>
        <v>0</v>
      </c>
      <c r="F114" s="26"/>
      <c r="G114" s="22"/>
      <c r="H114" s="37"/>
      <c r="I114" s="28"/>
      <c r="J114" s="28"/>
    </row>
    <row r="115" spans="1:10" s="19" customFormat="1" ht="30" x14ac:dyDescent="0.2">
      <c r="A115" s="252"/>
      <c r="B115" s="254"/>
      <c r="C115" s="22" t="s">
        <v>98</v>
      </c>
      <c r="D115" s="25"/>
      <c r="E115" s="25"/>
      <c r="F115" s="26"/>
      <c r="G115" s="22"/>
      <c r="H115" s="37"/>
      <c r="I115" s="28"/>
      <c r="J115" s="28"/>
    </row>
    <row r="116" spans="1:10" s="19" customFormat="1" ht="15" x14ac:dyDescent="0.2">
      <c r="A116" s="252"/>
      <c r="B116" s="255"/>
      <c r="C116" s="22" t="s">
        <v>99</v>
      </c>
      <c r="D116" s="25"/>
      <c r="E116" s="25">
        <f t="shared" si="6"/>
        <v>0</v>
      </c>
      <c r="F116" s="34"/>
      <c r="G116" s="22"/>
      <c r="H116" s="37"/>
      <c r="I116" s="28"/>
      <c r="J116" s="28"/>
    </row>
    <row r="117" spans="1:10" s="19" customFormat="1" ht="15" customHeight="1" x14ac:dyDescent="0.2">
      <c r="A117" s="252" t="s">
        <v>144</v>
      </c>
      <c r="B117" s="253" t="s">
        <v>145</v>
      </c>
      <c r="C117" s="22" t="s">
        <v>95</v>
      </c>
      <c r="D117" s="25">
        <f>D118+D119+D120+D121</f>
        <v>0</v>
      </c>
      <c r="E117" s="25">
        <f t="shared" si="6"/>
        <v>0</v>
      </c>
      <c r="F117" s="26">
        <f>F118+F119+F120+F121</f>
        <v>0</v>
      </c>
      <c r="G117" s="25">
        <f>G118+G119+G120+G121</f>
        <v>0</v>
      </c>
      <c r="H117" s="38">
        <f>H118+H119+H120+H121</f>
        <v>0</v>
      </c>
      <c r="I117" s="28"/>
      <c r="J117" s="28"/>
    </row>
    <row r="118" spans="1:10" s="19" customFormat="1" ht="15" x14ac:dyDescent="0.2">
      <c r="A118" s="252"/>
      <c r="B118" s="254"/>
      <c r="C118" s="22" t="s">
        <v>102</v>
      </c>
      <c r="D118" s="25"/>
      <c r="E118" s="25">
        <f t="shared" si="6"/>
        <v>0</v>
      </c>
      <c r="F118" s="34"/>
      <c r="G118" s="22"/>
      <c r="H118" s="37"/>
      <c r="I118" s="28"/>
      <c r="J118" s="28"/>
    </row>
    <row r="119" spans="1:10" s="19" customFormat="1" ht="15" x14ac:dyDescent="0.2">
      <c r="A119" s="252"/>
      <c r="B119" s="254"/>
      <c r="C119" s="22" t="s">
        <v>97</v>
      </c>
      <c r="D119" s="25"/>
      <c r="E119" s="25">
        <f t="shared" si="6"/>
        <v>0</v>
      </c>
      <c r="F119" s="34"/>
      <c r="G119" s="22"/>
      <c r="H119" s="37"/>
      <c r="I119" s="28"/>
      <c r="J119" s="28"/>
    </row>
    <row r="120" spans="1:10" s="19" customFormat="1" ht="30" x14ac:dyDescent="0.2">
      <c r="A120" s="252"/>
      <c r="B120" s="254"/>
      <c r="C120" s="22" t="s">
        <v>98</v>
      </c>
      <c r="D120" s="25"/>
      <c r="E120" s="25">
        <f t="shared" si="6"/>
        <v>0</v>
      </c>
      <c r="F120" s="34"/>
      <c r="G120" s="22"/>
      <c r="H120" s="37"/>
      <c r="I120" s="28"/>
      <c r="J120" s="28"/>
    </row>
    <row r="121" spans="1:10" s="19" customFormat="1" ht="15" x14ac:dyDescent="0.2">
      <c r="A121" s="252"/>
      <c r="B121" s="255"/>
      <c r="C121" s="22" t="s">
        <v>99</v>
      </c>
      <c r="D121" s="25"/>
      <c r="E121" s="25">
        <f t="shared" si="6"/>
        <v>0</v>
      </c>
      <c r="F121" s="34"/>
      <c r="G121" s="22"/>
      <c r="H121" s="37"/>
      <c r="I121" s="28"/>
      <c r="J121" s="28"/>
    </row>
    <row r="122" spans="1:10" s="19" customFormat="1" ht="15" customHeight="1" x14ac:dyDescent="0.2">
      <c r="A122" s="252" t="s">
        <v>146</v>
      </c>
      <c r="B122" s="253" t="s">
        <v>147</v>
      </c>
      <c r="C122" s="22" t="s">
        <v>95</v>
      </c>
      <c r="D122" s="25">
        <f>D123+D124+D125+D126</f>
        <v>0</v>
      </c>
      <c r="E122" s="25">
        <f t="shared" si="6"/>
        <v>0</v>
      </c>
      <c r="F122" s="26">
        <f>F123+F124+F125+F126</f>
        <v>0</v>
      </c>
      <c r="G122" s="25">
        <f>G123+G124+G125+G126</f>
        <v>0</v>
      </c>
      <c r="H122" s="38">
        <f>H123+H124+H125+H126</f>
        <v>0</v>
      </c>
      <c r="I122" s="28"/>
      <c r="J122" s="28"/>
    </row>
    <row r="123" spans="1:10" s="19" customFormat="1" ht="15" x14ac:dyDescent="0.2">
      <c r="A123" s="252"/>
      <c r="B123" s="254"/>
      <c r="C123" s="22" t="s">
        <v>102</v>
      </c>
      <c r="D123" s="25"/>
      <c r="E123" s="25">
        <f t="shared" si="6"/>
        <v>0</v>
      </c>
      <c r="F123" s="34"/>
      <c r="G123" s="22"/>
      <c r="H123" s="37"/>
      <c r="I123" s="28"/>
      <c r="J123" s="28"/>
    </row>
    <row r="124" spans="1:10" s="19" customFormat="1" ht="15" x14ac:dyDescent="0.2">
      <c r="A124" s="252"/>
      <c r="B124" s="254"/>
      <c r="C124" s="22" t="s">
        <v>97</v>
      </c>
      <c r="D124" s="25"/>
      <c r="E124" s="25">
        <f t="shared" si="6"/>
        <v>0</v>
      </c>
      <c r="F124" s="34"/>
      <c r="G124" s="22"/>
      <c r="H124" s="37"/>
      <c r="I124" s="28"/>
      <c r="J124" s="28"/>
    </row>
    <row r="125" spans="1:10" s="19" customFormat="1" ht="30" x14ac:dyDescent="0.2">
      <c r="A125" s="252"/>
      <c r="B125" s="254"/>
      <c r="C125" s="22" t="s">
        <v>98</v>
      </c>
      <c r="D125" s="25"/>
      <c r="E125" s="25">
        <f t="shared" si="6"/>
        <v>0</v>
      </c>
      <c r="F125" s="34"/>
      <c r="G125" s="22"/>
      <c r="H125" s="37"/>
      <c r="I125" s="28"/>
      <c r="J125" s="28"/>
    </row>
    <row r="126" spans="1:10" s="19" customFormat="1" ht="15" x14ac:dyDescent="0.2">
      <c r="A126" s="252"/>
      <c r="B126" s="255"/>
      <c r="C126" s="22" t="s">
        <v>99</v>
      </c>
      <c r="D126" s="25"/>
      <c r="E126" s="25">
        <f t="shared" si="6"/>
        <v>0</v>
      </c>
      <c r="F126" s="34"/>
      <c r="G126" s="22"/>
      <c r="H126" s="37"/>
      <c r="I126" s="28"/>
      <c r="J126" s="28"/>
    </row>
    <row r="127" spans="1:10" s="19" customFormat="1" ht="15" x14ac:dyDescent="0.2">
      <c r="A127" s="252" t="s">
        <v>148</v>
      </c>
      <c r="B127" s="253" t="s">
        <v>149</v>
      </c>
      <c r="C127" s="22" t="s">
        <v>95</v>
      </c>
      <c r="D127" s="25">
        <f>D128+D129+D130+D131</f>
        <v>0</v>
      </c>
      <c r="E127" s="25">
        <f t="shared" si="6"/>
        <v>0</v>
      </c>
      <c r="F127" s="26">
        <f>F128+F129+F130+F131</f>
        <v>0</v>
      </c>
      <c r="G127" s="25">
        <f>G128+G129+G130+G131</f>
        <v>0</v>
      </c>
      <c r="H127" s="38">
        <f>H128+H129+H130+H131</f>
        <v>0</v>
      </c>
      <c r="I127" s="28"/>
      <c r="J127" s="28"/>
    </row>
    <row r="128" spans="1:10" s="19" customFormat="1" ht="15" x14ac:dyDescent="0.2">
      <c r="A128" s="252"/>
      <c r="B128" s="254"/>
      <c r="C128" s="22" t="s">
        <v>102</v>
      </c>
      <c r="D128" s="25"/>
      <c r="E128" s="25">
        <f t="shared" si="6"/>
        <v>0</v>
      </c>
      <c r="F128" s="34"/>
      <c r="G128" s="22"/>
      <c r="H128" s="37"/>
      <c r="I128" s="28"/>
      <c r="J128" s="28"/>
    </row>
    <row r="129" spans="1:10" s="19" customFormat="1" ht="15" x14ac:dyDescent="0.2">
      <c r="A129" s="252"/>
      <c r="B129" s="254"/>
      <c r="C129" s="22" t="s">
        <v>97</v>
      </c>
      <c r="D129" s="25"/>
      <c r="E129" s="25">
        <f t="shared" si="6"/>
        <v>0</v>
      </c>
      <c r="F129" s="34"/>
      <c r="G129" s="22"/>
      <c r="H129" s="37"/>
      <c r="I129" s="28"/>
      <c r="J129" s="28"/>
    </row>
    <row r="130" spans="1:10" s="19" customFormat="1" ht="30" x14ac:dyDescent="0.2">
      <c r="A130" s="252"/>
      <c r="B130" s="254"/>
      <c r="C130" s="22" t="s">
        <v>98</v>
      </c>
      <c r="D130" s="25"/>
      <c r="E130" s="25">
        <f t="shared" si="6"/>
        <v>0</v>
      </c>
      <c r="F130" s="34"/>
      <c r="G130" s="22"/>
      <c r="H130" s="37"/>
      <c r="I130" s="28"/>
      <c r="J130" s="28"/>
    </row>
    <row r="131" spans="1:10" s="19" customFormat="1" ht="15" x14ac:dyDescent="0.2">
      <c r="A131" s="252"/>
      <c r="B131" s="255"/>
      <c r="C131" s="22" t="s">
        <v>99</v>
      </c>
      <c r="D131" s="25"/>
      <c r="E131" s="25">
        <f t="shared" si="6"/>
        <v>0</v>
      </c>
      <c r="F131" s="34"/>
      <c r="G131" s="22"/>
      <c r="H131" s="37"/>
      <c r="I131" s="28"/>
      <c r="J131" s="28"/>
    </row>
    <row r="132" spans="1:10" s="19" customFormat="1" ht="15" x14ac:dyDescent="0.2">
      <c r="A132" s="252" t="s">
        <v>150</v>
      </c>
      <c r="B132" s="253" t="s">
        <v>151</v>
      </c>
      <c r="C132" s="22" t="s">
        <v>95</v>
      </c>
      <c r="D132" s="25">
        <f>D133+D134+D135+D136</f>
        <v>0</v>
      </c>
      <c r="E132" s="25">
        <f t="shared" si="6"/>
        <v>0</v>
      </c>
      <c r="F132" s="26">
        <f>F133+F134+F135+F136</f>
        <v>0</v>
      </c>
      <c r="G132" s="25">
        <f>G133+G134+G135+G136</f>
        <v>0</v>
      </c>
      <c r="H132" s="38">
        <f>H133+H134+H135+H136</f>
        <v>0</v>
      </c>
      <c r="I132" s="28"/>
      <c r="J132" s="28"/>
    </row>
    <row r="133" spans="1:10" s="19" customFormat="1" ht="15" x14ac:dyDescent="0.2">
      <c r="A133" s="252"/>
      <c r="B133" s="254"/>
      <c r="C133" s="22" t="s">
        <v>102</v>
      </c>
      <c r="D133" s="25"/>
      <c r="E133" s="25">
        <f t="shared" si="6"/>
        <v>0</v>
      </c>
      <c r="F133" s="34"/>
      <c r="G133" s="22"/>
      <c r="H133" s="37"/>
      <c r="I133" s="28"/>
      <c r="J133" s="28"/>
    </row>
    <row r="134" spans="1:10" s="19" customFormat="1" ht="15" x14ac:dyDescent="0.2">
      <c r="A134" s="252"/>
      <c r="B134" s="254"/>
      <c r="C134" s="22" t="s">
        <v>97</v>
      </c>
      <c r="D134" s="25"/>
      <c r="E134" s="25">
        <f t="shared" si="6"/>
        <v>0</v>
      </c>
      <c r="F134" s="34"/>
      <c r="G134" s="22"/>
      <c r="H134" s="37"/>
      <c r="I134" s="28"/>
      <c r="J134" s="28"/>
    </row>
    <row r="135" spans="1:10" s="19" customFormat="1" ht="30" x14ac:dyDescent="0.2">
      <c r="A135" s="252"/>
      <c r="B135" s="254"/>
      <c r="C135" s="43" t="s">
        <v>98</v>
      </c>
      <c r="D135" s="25"/>
      <c r="E135" s="25">
        <f t="shared" si="6"/>
        <v>0</v>
      </c>
      <c r="F135" s="34"/>
      <c r="G135" s="22"/>
      <c r="H135" s="37"/>
      <c r="I135" s="28"/>
      <c r="J135" s="28"/>
    </row>
    <row r="136" spans="1:10" s="19" customFormat="1" ht="15" x14ac:dyDescent="0.2">
      <c r="A136" s="252"/>
      <c r="B136" s="255"/>
      <c r="C136" s="22" t="s">
        <v>99</v>
      </c>
      <c r="D136" s="25"/>
      <c r="E136" s="25">
        <f t="shared" si="6"/>
        <v>0</v>
      </c>
      <c r="F136" s="34"/>
      <c r="G136" s="22"/>
      <c r="H136" s="37"/>
      <c r="I136" s="28"/>
      <c r="J136" s="28"/>
    </row>
    <row r="137" spans="1:10" s="19" customFormat="1" ht="15" x14ac:dyDescent="0.2">
      <c r="A137" s="252" t="s">
        <v>152</v>
      </c>
      <c r="B137" s="253" t="s">
        <v>153</v>
      </c>
      <c r="C137" s="22" t="s">
        <v>95</v>
      </c>
      <c r="D137" s="25">
        <f>D138+D139+D140+D141</f>
        <v>0</v>
      </c>
      <c r="E137" s="25">
        <f t="shared" ref="E137:E205" si="11">F137+G137</f>
        <v>0</v>
      </c>
      <c r="F137" s="26">
        <f>F138+F139+F140+F141</f>
        <v>0</v>
      </c>
      <c r="G137" s="25">
        <f>G138+G139+G140+G141</f>
        <v>0</v>
      </c>
      <c r="H137" s="38">
        <f>H138+H139+H140+H141</f>
        <v>0</v>
      </c>
      <c r="I137" s="28"/>
      <c r="J137" s="28"/>
    </row>
    <row r="138" spans="1:10" s="19" customFormat="1" ht="15" x14ac:dyDescent="0.2">
      <c r="A138" s="252"/>
      <c r="B138" s="254"/>
      <c r="C138" s="22" t="s">
        <v>102</v>
      </c>
      <c r="D138" s="25"/>
      <c r="E138" s="25">
        <f t="shared" si="11"/>
        <v>0</v>
      </c>
      <c r="F138" s="34"/>
      <c r="G138" s="22"/>
      <c r="H138" s="37"/>
      <c r="I138" s="28"/>
      <c r="J138" s="28"/>
    </row>
    <row r="139" spans="1:10" s="19" customFormat="1" ht="15" x14ac:dyDescent="0.2">
      <c r="A139" s="252"/>
      <c r="B139" s="254"/>
      <c r="C139" s="22" t="s">
        <v>97</v>
      </c>
      <c r="D139" s="25"/>
      <c r="E139" s="25">
        <f t="shared" si="11"/>
        <v>0</v>
      </c>
      <c r="F139" s="34"/>
      <c r="G139" s="22"/>
      <c r="H139" s="37"/>
      <c r="I139" s="28"/>
      <c r="J139" s="28"/>
    </row>
    <row r="140" spans="1:10" s="19" customFormat="1" ht="30" x14ac:dyDescent="0.2">
      <c r="A140" s="252"/>
      <c r="B140" s="254"/>
      <c r="C140" s="22" t="s">
        <v>98</v>
      </c>
      <c r="D140" s="25"/>
      <c r="E140" s="25">
        <f t="shared" si="11"/>
        <v>0</v>
      </c>
      <c r="F140" s="34"/>
      <c r="G140" s="22"/>
      <c r="H140" s="37"/>
      <c r="I140" s="28"/>
      <c r="J140" s="28"/>
    </row>
    <row r="141" spans="1:10" s="19" customFormat="1" ht="15" x14ac:dyDescent="0.2">
      <c r="A141" s="252"/>
      <c r="B141" s="255"/>
      <c r="C141" s="22" t="s">
        <v>99</v>
      </c>
      <c r="D141" s="25"/>
      <c r="E141" s="25">
        <f t="shared" si="11"/>
        <v>0</v>
      </c>
      <c r="F141" s="34"/>
      <c r="G141" s="22"/>
      <c r="H141" s="37"/>
      <c r="I141" s="28"/>
      <c r="J141" s="28"/>
    </row>
    <row r="142" spans="1:10" s="19" customFormat="1" ht="15" x14ac:dyDescent="0.2">
      <c r="A142" s="252" t="s">
        <v>154</v>
      </c>
      <c r="B142" s="253" t="s">
        <v>155</v>
      </c>
      <c r="C142" s="22" t="s">
        <v>95</v>
      </c>
      <c r="D142" s="25">
        <f>D143+D144+D145+D146</f>
        <v>0</v>
      </c>
      <c r="E142" s="25">
        <f t="shared" si="11"/>
        <v>0</v>
      </c>
      <c r="F142" s="26">
        <f>F143+F144+F145+F146</f>
        <v>0</v>
      </c>
      <c r="G142" s="25">
        <f>G143+G144+G145+G146</f>
        <v>0</v>
      </c>
      <c r="H142" s="38">
        <f>H143+H144+H145+H146</f>
        <v>0</v>
      </c>
      <c r="I142" s="28"/>
      <c r="J142" s="28"/>
    </row>
    <row r="143" spans="1:10" s="19" customFormat="1" ht="15" x14ac:dyDescent="0.2">
      <c r="A143" s="252"/>
      <c r="B143" s="254"/>
      <c r="C143" s="22" t="s">
        <v>102</v>
      </c>
      <c r="D143" s="25"/>
      <c r="E143" s="25">
        <f t="shared" si="11"/>
        <v>0</v>
      </c>
      <c r="F143" s="34"/>
      <c r="G143" s="22"/>
      <c r="H143" s="37"/>
      <c r="I143" s="28"/>
      <c r="J143" s="28"/>
    </row>
    <row r="144" spans="1:10" s="19" customFormat="1" ht="15" x14ac:dyDescent="0.2">
      <c r="A144" s="252"/>
      <c r="B144" s="254"/>
      <c r="C144" s="22" t="s">
        <v>97</v>
      </c>
      <c r="D144" s="25"/>
      <c r="E144" s="25">
        <f t="shared" si="11"/>
        <v>0</v>
      </c>
      <c r="F144" s="34"/>
      <c r="G144" s="22"/>
      <c r="H144" s="37"/>
      <c r="I144" s="28"/>
      <c r="J144" s="28"/>
    </row>
    <row r="145" spans="1:10" s="19" customFormat="1" ht="30" x14ac:dyDescent="0.2">
      <c r="A145" s="252"/>
      <c r="B145" s="254"/>
      <c r="C145" s="22" t="s">
        <v>98</v>
      </c>
      <c r="D145" s="25"/>
      <c r="E145" s="25">
        <f t="shared" si="11"/>
        <v>0</v>
      </c>
      <c r="F145" s="34"/>
      <c r="G145" s="22"/>
      <c r="H145" s="37"/>
      <c r="I145" s="28"/>
      <c r="J145" s="28"/>
    </row>
    <row r="146" spans="1:10" s="19" customFormat="1" ht="15" x14ac:dyDescent="0.2">
      <c r="A146" s="252"/>
      <c r="B146" s="255"/>
      <c r="C146" s="22" t="s">
        <v>99</v>
      </c>
      <c r="D146" s="25"/>
      <c r="E146" s="25">
        <f t="shared" si="11"/>
        <v>0</v>
      </c>
      <c r="F146" s="34"/>
      <c r="G146" s="22"/>
      <c r="H146" s="37"/>
      <c r="I146" s="28"/>
      <c r="J146" s="28"/>
    </row>
    <row r="147" spans="1:10" s="19" customFormat="1" ht="15" x14ac:dyDescent="0.2">
      <c r="A147" s="252" t="s">
        <v>156</v>
      </c>
      <c r="B147" s="253" t="s">
        <v>157</v>
      </c>
      <c r="C147" s="22" t="s">
        <v>95</v>
      </c>
      <c r="D147" s="25">
        <f>D148+D149+D150+D151</f>
        <v>22797</v>
      </c>
      <c r="E147" s="25">
        <f t="shared" si="11"/>
        <v>36118</v>
      </c>
      <c r="F147" s="26">
        <f>F148+F149+F150+F151</f>
        <v>36118</v>
      </c>
      <c r="G147" s="25">
        <f>G148+G149+G150+G151</f>
        <v>0</v>
      </c>
      <c r="H147" s="38">
        <f>H148+H149+H150+H151</f>
        <v>0</v>
      </c>
      <c r="I147" s="28">
        <f t="shared" ref="I147:I160" si="12">+H147/D147</f>
        <v>0</v>
      </c>
      <c r="J147" s="28">
        <f t="shared" ref="J147:J150" si="13">+H147/E147</f>
        <v>0</v>
      </c>
    </row>
    <row r="148" spans="1:10" s="19" customFormat="1" ht="15" x14ac:dyDescent="0.2">
      <c r="A148" s="252"/>
      <c r="B148" s="254"/>
      <c r="C148" s="22" t="s">
        <v>102</v>
      </c>
      <c r="D148" s="25"/>
      <c r="E148" s="25">
        <f t="shared" si="11"/>
        <v>0</v>
      </c>
      <c r="F148" s="34"/>
      <c r="G148" s="22"/>
      <c r="H148" s="37"/>
      <c r="I148" s="28"/>
      <c r="J148" s="28"/>
    </row>
    <row r="149" spans="1:10" s="19" customFormat="1" ht="15" x14ac:dyDescent="0.2">
      <c r="A149" s="252"/>
      <c r="B149" s="254"/>
      <c r="C149" s="22" t="s">
        <v>97</v>
      </c>
      <c r="D149" s="25">
        <v>14864</v>
      </c>
      <c r="E149" s="25">
        <f t="shared" si="11"/>
        <v>0</v>
      </c>
      <c r="F149" s="34"/>
      <c r="G149" s="22"/>
      <c r="H149" s="37"/>
      <c r="I149" s="28">
        <f t="shared" si="12"/>
        <v>0</v>
      </c>
      <c r="J149" s="28"/>
    </row>
    <row r="150" spans="1:10" s="19" customFormat="1" ht="30" x14ac:dyDescent="0.2">
      <c r="A150" s="252"/>
      <c r="B150" s="254"/>
      <c r="C150" s="22" t="s">
        <v>98</v>
      </c>
      <c r="D150" s="25">
        <v>7933</v>
      </c>
      <c r="E150" s="25">
        <f t="shared" si="11"/>
        <v>36118</v>
      </c>
      <c r="F150" s="34">
        <f>11522+24596</f>
        <v>36118</v>
      </c>
      <c r="G150" s="22"/>
      <c r="H150" s="37"/>
      <c r="I150" s="28">
        <f t="shared" si="12"/>
        <v>0</v>
      </c>
      <c r="J150" s="28">
        <f t="shared" si="13"/>
        <v>0</v>
      </c>
    </row>
    <row r="151" spans="1:10" s="19" customFormat="1" ht="15" x14ac:dyDescent="0.2">
      <c r="A151" s="252"/>
      <c r="B151" s="255"/>
      <c r="C151" s="22" t="s">
        <v>99</v>
      </c>
      <c r="D151" s="25"/>
      <c r="E151" s="25">
        <f t="shared" si="11"/>
        <v>0</v>
      </c>
      <c r="F151" s="34"/>
      <c r="G151" s="22"/>
      <c r="H151" s="37"/>
      <c r="I151" s="28"/>
      <c r="J151" s="28"/>
    </row>
    <row r="152" spans="1:10" s="19" customFormat="1" ht="15" x14ac:dyDescent="0.2">
      <c r="A152" s="252" t="s">
        <v>158</v>
      </c>
      <c r="B152" s="253" t="s">
        <v>159</v>
      </c>
      <c r="C152" s="22" t="s">
        <v>95</v>
      </c>
      <c r="D152" s="25">
        <f>D153+D154+D155+D156</f>
        <v>172413.8</v>
      </c>
      <c r="E152" s="25">
        <f t="shared" si="11"/>
        <v>80459.77</v>
      </c>
      <c r="F152" s="26">
        <f>F153+F154+F155+F156</f>
        <v>80459.77</v>
      </c>
      <c r="G152" s="25">
        <f>G153+G154+G155+G156</f>
        <v>0</v>
      </c>
      <c r="H152" s="42">
        <f>H153+H154+H155+H156</f>
        <v>0</v>
      </c>
      <c r="I152" s="28">
        <f t="shared" si="12"/>
        <v>0</v>
      </c>
      <c r="J152" s="28"/>
    </row>
    <row r="153" spans="1:10" s="19" customFormat="1" ht="15" x14ac:dyDescent="0.2">
      <c r="A153" s="252"/>
      <c r="B153" s="254"/>
      <c r="C153" s="22" t="s">
        <v>102</v>
      </c>
      <c r="D153" s="25">
        <v>150000</v>
      </c>
      <c r="E153" s="25">
        <f t="shared" si="11"/>
        <v>70000</v>
      </c>
      <c r="F153" s="26">
        <v>70000</v>
      </c>
      <c r="G153" s="22"/>
      <c r="H153" s="44"/>
      <c r="I153" s="28">
        <f t="shared" si="12"/>
        <v>0</v>
      </c>
      <c r="J153" s="28"/>
    </row>
    <row r="154" spans="1:10" s="19" customFormat="1" ht="15" x14ac:dyDescent="0.2">
      <c r="A154" s="252"/>
      <c r="B154" s="254"/>
      <c r="C154" s="22" t="s">
        <v>97</v>
      </c>
      <c r="D154" s="25">
        <v>14613.8</v>
      </c>
      <c r="E154" s="25">
        <f t="shared" si="11"/>
        <v>7123.11</v>
      </c>
      <c r="F154" s="26">
        <v>7123.11</v>
      </c>
      <c r="G154" s="22"/>
      <c r="H154" s="44"/>
      <c r="I154" s="28">
        <f t="shared" si="12"/>
        <v>0</v>
      </c>
      <c r="J154" s="28"/>
    </row>
    <row r="155" spans="1:10" s="19" customFormat="1" ht="30" x14ac:dyDescent="0.2">
      <c r="A155" s="252"/>
      <c r="B155" s="254"/>
      <c r="C155" s="22" t="s">
        <v>98</v>
      </c>
      <c r="D155" s="25">
        <v>7800</v>
      </c>
      <c r="E155" s="25">
        <f t="shared" si="11"/>
        <v>3336.66</v>
      </c>
      <c r="F155" s="26">
        <v>3336.66</v>
      </c>
      <c r="G155" s="22"/>
      <c r="H155" s="45"/>
      <c r="I155" s="28">
        <f t="shared" si="12"/>
        <v>0</v>
      </c>
      <c r="J155" s="28"/>
    </row>
    <row r="156" spans="1:10" s="19" customFormat="1" ht="15" x14ac:dyDescent="0.2">
      <c r="A156" s="252"/>
      <c r="B156" s="255"/>
      <c r="C156" s="22" t="s">
        <v>99</v>
      </c>
      <c r="D156" s="25"/>
      <c r="E156" s="25">
        <f t="shared" si="11"/>
        <v>0</v>
      </c>
      <c r="F156" s="34"/>
      <c r="G156" s="22"/>
      <c r="H156" s="45"/>
      <c r="I156" s="28"/>
      <c r="J156" s="28"/>
    </row>
    <row r="157" spans="1:10" s="19" customFormat="1" ht="15" x14ac:dyDescent="0.2">
      <c r="A157" s="252" t="s">
        <v>160</v>
      </c>
      <c r="B157" s="253" t="s">
        <v>505</v>
      </c>
      <c r="C157" s="22" t="s">
        <v>95</v>
      </c>
      <c r="D157" s="25">
        <f>D158+D159+D160+D161</f>
        <v>172413.8</v>
      </c>
      <c r="E157" s="25"/>
      <c r="F157" s="34">
        <f>F158+F159+F160+F161</f>
        <v>68965.52</v>
      </c>
      <c r="G157" s="22"/>
      <c r="H157" s="45">
        <f>H158+H159+H160+H161</f>
        <v>0</v>
      </c>
      <c r="I157" s="28">
        <f t="shared" si="12"/>
        <v>0</v>
      </c>
      <c r="J157" s="28"/>
    </row>
    <row r="158" spans="1:10" s="19" customFormat="1" ht="15" x14ac:dyDescent="0.2">
      <c r="A158" s="252"/>
      <c r="B158" s="254"/>
      <c r="C158" s="22" t="s">
        <v>102</v>
      </c>
      <c r="D158" s="25">
        <v>150000</v>
      </c>
      <c r="E158" s="25"/>
      <c r="F158" s="34">
        <v>60000</v>
      </c>
      <c r="G158" s="22"/>
      <c r="H158" s="45"/>
      <c r="I158" s="28">
        <f t="shared" si="12"/>
        <v>0</v>
      </c>
      <c r="J158" s="28"/>
    </row>
    <row r="159" spans="1:10" s="19" customFormat="1" ht="15" x14ac:dyDescent="0.2">
      <c r="A159" s="252"/>
      <c r="B159" s="254"/>
      <c r="C159" s="22" t="s">
        <v>97</v>
      </c>
      <c r="D159" s="25">
        <v>14613.8</v>
      </c>
      <c r="E159" s="25"/>
      <c r="F159" s="34">
        <v>6105.52</v>
      </c>
      <c r="G159" s="22"/>
      <c r="H159" s="45"/>
      <c r="I159" s="28">
        <f t="shared" si="12"/>
        <v>0</v>
      </c>
      <c r="J159" s="28"/>
    </row>
    <row r="160" spans="1:10" s="19" customFormat="1" ht="30" x14ac:dyDescent="0.2">
      <c r="A160" s="252"/>
      <c r="B160" s="254"/>
      <c r="C160" s="22" t="s">
        <v>98</v>
      </c>
      <c r="D160" s="25">
        <v>7800</v>
      </c>
      <c r="E160" s="25"/>
      <c r="F160" s="34">
        <v>2860</v>
      </c>
      <c r="G160" s="22"/>
      <c r="H160" s="45"/>
      <c r="I160" s="28">
        <f t="shared" si="12"/>
        <v>0</v>
      </c>
      <c r="J160" s="28"/>
    </row>
    <row r="161" spans="1:10" s="19" customFormat="1" ht="15" x14ac:dyDescent="0.2">
      <c r="A161" s="252"/>
      <c r="B161" s="255"/>
      <c r="C161" s="22" t="s">
        <v>99</v>
      </c>
      <c r="D161" s="25"/>
      <c r="E161" s="25"/>
      <c r="F161" s="34"/>
      <c r="G161" s="22"/>
      <c r="H161" s="45"/>
      <c r="I161" s="28"/>
      <c r="J161" s="28"/>
    </row>
    <row r="162" spans="1:10" s="19" customFormat="1" ht="15" x14ac:dyDescent="0.2">
      <c r="A162" s="252" t="s">
        <v>161</v>
      </c>
      <c r="B162" s="253" t="s">
        <v>162</v>
      </c>
      <c r="C162" s="22" t="s">
        <v>95</v>
      </c>
      <c r="D162" s="25">
        <f>D163+D164+D165+D166</f>
        <v>0</v>
      </c>
      <c r="E162" s="25">
        <f t="shared" si="11"/>
        <v>0</v>
      </c>
      <c r="F162" s="26">
        <f>F163+F164+F165+F166</f>
        <v>0</v>
      </c>
      <c r="G162" s="25">
        <f>G163+G164+G165+G166</f>
        <v>0</v>
      </c>
      <c r="H162" s="38">
        <f>H163+H164+H165+H166</f>
        <v>0</v>
      </c>
      <c r="I162" s="28"/>
      <c r="J162" s="28"/>
    </row>
    <row r="163" spans="1:10" s="19" customFormat="1" ht="15" x14ac:dyDescent="0.2">
      <c r="A163" s="252"/>
      <c r="B163" s="254"/>
      <c r="C163" s="22" t="s">
        <v>102</v>
      </c>
      <c r="D163" s="25">
        <f>D168+D173+D178+D183+D188+D193+D198+D203+D208+D213+D218+D223+D228</f>
        <v>0</v>
      </c>
      <c r="E163" s="25">
        <f t="shared" si="11"/>
        <v>0</v>
      </c>
      <c r="F163" s="26">
        <f t="shared" ref="F163:H166" si="14">F168+F173+F178+F183+F188+F193+F198+F203+F208+F213+F218+F223</f>
        <v>0</v>
      </c>
      <c r="G163" s="25">
        <f t="shared" si="14"/>
        <v>0</v>
      </c>
      <c r="H163" s="38">
        <f>H168+H173+H178+H183+H188+H193+H198+H203+H208+H213+H218+H223</f>
        <v>0</v>
      </c>
      <c r="I163" s="28"/>
      <c r="J163" s="28"/>
    </row>
    <row r="164" spans="1:10" s="19" customFormat="1" ht="15" x14ac:dyDescent="0.2">
      <c r="A164" s="252"/>
      <c r="B164" s="254"/>
      <c r="C164" s="22" t="s">
        <v>97</v>
      </c>
      <c r="D164" s="25">
        <f>D169+D174+D179+D184+D189+D194+D199+D204+D209+D214+D219+D224+D229</f>
        <v>0</v>
      </c>
      <c r="E164" s="25">
        <f t="shared" si="11"/>
        <v>0</v>
      </c>
      <c r="F164" s="26"/>
      <c r="G164" s="25">
        <f t="shared" si="14"/>
        <v>0</v>
      </c>
      <c r="H164" s="38">
        <f t="shared" si="14"/>
        <v>0</v>
      </c>
      <c r="I164" s="28"/>
      <c r="J164" s="28"/>
    </row>
    <row r="165" spans="1:10" s="19" customFormat="1" ht="30" x14ac:dyDescent="0.2">
      <c r="A165" s="252"/>
      <c r="B165" s="254"/>
      <c r="C165" s="22" t="s">
        <v>98</v>
      </c>
      <c r="D165" s="25">
        <f>D170+D175+D180+D185+D190+D195+D200+D205+D210+D215+D220+D225+D230</f>
        <v>0</v>
      </c>
      <c r="E165" s="25">
        <f t="shared" si="11"/>
        <v>0</v>
      </c>
      <c r="F165" s="25">
        <f t="shared" si="14"/>
        <v>0</v>
      </c>
      <c r="G165" s="25">
        <f t="shared" si="14"/>
        <v>0</v>
      </c>
      <c r="H165" s="42">
        <f t="shared" si="14"/>
        <v>0</v>
      </c>
      <c r="I165" s="28"/>
      <c r="J165" s="28"/>
    </row>
    <row r="166" spans="1:10" s="19" customFormat="1" ht="15" x14ac:dyDescent="0.2">
      <c r="A166" s="252"/>
      <c r="B166" s="255"/>
      <c r="C166" s="22" t="s">
        <v>99</v>
      </c>
      <c r="D166" s="25">
        <f>D171+D176+D181+D186+D191+D196+D201+D206+D211+D216+D221+D226+D231</f>
        <v>0</v>
      </c>
      <c r="E166" s="25">
        <f t="shared" si="11"/>
        <v>0</v>
      </c>
      <c r="F166" s="26">
        <f t="shared" si="14"/>
        <v>0</v>
      </c>
      <c r="G166" s="25">
        <f t="shared" si="14"/>
        <v>0</v>
      </c>
      <c r="H166" s="38">
        <f t="shared" si="14"/>
        <v>0</v>
      </c>
      <c r="I166" s="28"/>
      <c r="J166" s="28"/>
    </row>
    <row r="167" spans="1:10" s="19" customFormat="1" ht="15" x14ac:dyDescent="0.2">
      <c r="A167" s="252" t="s">
        <v>163</v>
      </c>
      <c r="B167" s="253" t="s">
        <v>164</v>
      </c>
      <c r="C167" s="22" t="s">
        <v>95</v>
      </c>
      <c r="D167" s="25">
        <f>D168+D169+D170+D171</f>
        <v>0</v>
      </c>
      <c r="E167" s="25">
        <f t="shared" si="11"/>
        <v>0</v>
      </c>
      <c r="F167" s="26">
        <f>F168+F169+F170+F171</f>
        <v>0</v>
      </c>
      <c r="G167" s="25">
        <f>G168+G169+G170+G171</f>
        <v>0</v>
      </c>
      <c r="H167" s="38">
        <f>H168+H169+H170+H171</f>
        <v>0</v>
      </c>
      <c r="I167" s="28"/>
      <c r="J167" s="28"/>
    </row>
    <row r="168" spans="1:10" s="19" customFormat="1" ht="15" x14ac:dyDescent="0.2">
      <c r="A168" s="252"/>
      <c r="B168" s="254"/>
      <c r="C168" s="22" t="s">
        <v>102</v>
      </c>
      <c r="D168" s="25"/>
      <c r="E168" s="25">
        <f t="shared" si="11"/>
        <v>0</v>
      </c>
      <c r="F168" s="34"/>
      <c r="G168" s="22"/>
      <c r="H168" s="37"/>
      <c r="I168" s="28"/>
      <c r="J168" s="28"/>
    </row>
    <row r="169" spans="1:10" s="19" customFormat="1" ht="15" x14ac:dyDescent="0.2">
      <c r="A169" s="252"/>
      <c r="B169" s="254"/>
      <c r="C169" s="22" t="s">
        <v>97</v>
      </c>
      <c r="D169" s="25"/>
      <c r="E169" s="25">
        <f t="shared" si="11"/>
        <v>0</v>
      </c>
      <c r="F169" s="34"/>
      <c r="G169" s="22"/>
      <c r="H169" s="37"/>
      <c r="I169" s="28"/>
      <c r="J169" s="28"/>
    </row>
    <row r="170" spans="1:10" s="19" customFormat="1" ht="30" x14ac:dyDescent="0.2">
      <c r="A170" s="252"/>
      <c r="B170" s="254"/>
      <c r="C170" s="22" t="s">
        <v>98</v>
      </c>
      <c r="D170" s="25"/>
      <c r="E170" s="25">
        <f t="shared" si="11"/>
        <v>0</v>
      </c>
      <c r="F170" s="34"/>
      <c r="G170" s="22"/>
      <c r="H170" s="37"/>
      <c r="I170" s="28"/>
      <c r="J170" s="28"/>
    </row>
    <row r="171" spans="1:10" s="19" customFormat="1" ht="15" x14ac:dyDescent="0.2">
      <c r="A171" s="252"/>
      <c r="B171" s="255"/>
      <c r="C171" s="22" t="s">
        <v>99</v>
      </c>
      <c r="D171" s="25"/>
      <c r="E171" s="25">
        <f t="shared" si="11"/>
        <v>0</v>
      </c>
      <c r="F171" s="34"/>
      <c r="G171" s="22"/>
      <c r="H171" s="37"/>
      <c r="I171" s="28"/>
      <c r="J171" s="28"/>
    </row>
    <row r="172" spans="1:10" s="19" customFormat="1" ht="15" x14ac:dyDescent="0.2">
      <c r="A172" s="252" t="s">
        <v>165</v>
      </c>
      <c r="B172" s="253" t="s">
        <v>166</v>
      </c>
      <c r="C172" s="22" t="s">
        <v>95</v>
      </c>
      <c r="D172" s="25">
        <f>D173+D174+D175+D176</f>
        <v>0</v>
      </c>
      <c r="E172" s="25">
        <f t="shared" si="11"/>
        <v>0</v>
      </c>
      <c r="F172" s="26">
        <f>F173+F174+F175+F176</f>
        <v>0</v>
      </c>
      <c r="G172" s="25">
        <f>G173+G174+G175+G176</f>
        <v>0</v>
      </c>
      <c r="H172" s="38">
        <f>H173+H174+H175+H176</f>
        <v>0</v>
      </c>
      <c r="I172" s="28"/>
      <c r="J172" s="28"/>
    </row>
    <row r="173" spans="1:10" s="19" customFormat="1" ht="15" x14ac:dyDescent="0.2">
      <c r="A173" s="252"/>
      <c r="B173" s="254"/>
      <c r="C173" s="22" t="s">
        <v>102</v>
      </c>
      <c r="D173" s="25"/>
      <c r="E173" s="25">
        <f t="shared" si="11"/>
        <v>0</v>
      </c>
      <c r="F173" s="34"/>
      <c r="G173" s="22"/>
      <c r="H173" s="37"/>
      <c r="I173" s="28"/>
      <c r="J173" s="28"/>
    </row>
    <row r="174" spans="1:10" s="19" customFormat="1" ht="15" x14ac:dyDescent="0.2">
      <c r="A174" s="252"/>
      <c r="B174" s="254"/>
      <c r="C174" s="22" t="s">
        <v>97</v>
      </c>
      <c r="D174" s="25"/>
      <c r="E174" s="25">
        <f t="shared" si="11"/>
        <v>0</v>
      </c>
      <c r="F174" s="34"/>
      <c r="G174" s="22"/>
      <c r="H174" s="37"/>
      <c r="I174" s="28"/>
      <c r="J174" s="28"/>
    </row>
    <row r="175" spans="1:10" s="19" customFormat="1" ht="30" x14ac:dyDescent="0.2">
      <c r="A175" s="252"/>
      <c r="B175" s="254"/>
      <c r="C175" s="22" t="s">
        <v>98</v>
      </c>
      <c r="D175" s="25"/>
      <c r="E175" s="25">
        <f t="shared" si="11"/>
        <v>0</v>
      </c>
      <c r="F175" s="34"/>
      <c r="G175" s="22"/>
      <c r="H175" s="37"/>
      <c r="I175" s="28"/>
      <c r="J175" s="28"/>
    </row>
    <row r="176" spans="1:10" s="19" customFormat="1" ht="15" x14ac:dyDescent="0.2">
      <c r="A176" s="252"/>
      <c r="B176" s="255"/>
      <c r="C176" s="22" t="s">
        <v>99</v>
      </c>
      <c r="D176" s="25"/>
      <c r="E176" s="25">
        <f t="shared" si="11"/>
        <v>0</v>
      </c>
      <c r="F176" s="34"/>
      <c r="G176" s="22"/>
      <c r="H176" s="37"/>
      <c r="I176" s="28"/>
      <c r="J176" s="28"/>
    </row>
    <row r="177" spans="1:10" s="19" customFormat="1" ht="15" x14ac:dyDescent="0.2">
      <c r="A177" s="252" t="s">
        <v>167</v>
      </c>
      <c r="B177" s="253" t="s">
        <v>168</v>
      </c>
      <c r="C177" s="22" t="s">
        <v>95</v>
      </c>
      <c r="D177" s="25">
        <f>D178+D179+D180+D181</f>
        <v>0</v>
      </c>
      <c r="E177" s="25">
        <f t="shared" si="11"/>
        <v>0</v>
      </c>
      <c r="F177" s="26">
        <f>F178+F179+F180+F181</f>
        <v>0</v>
      </c>
      <c r="G177" s="25">
        <f>G178+G179+G180+G181</f>
        <v>0</v>
      </c>
      <c r="H177" s="38">
        <f>H178+H179+H180+H181</f>
        <v>0</v>
      </c>
      <c r="I177" s="28"/>
      <c r="J177" s="28"/>
    </row>
    <row r="178" spans="1:10" s="19" customFormat="1" ht="15" x14ac:dyDescent="0.2">
      <c r="A178" s="252"/>
      <c r="B178" s="254"/>
      <c r="C178" s="22" t="s">
        <v>102</v>
      </c>
      <c r="D178" s="25"/>
      <c r="E178" s="25">
        <f t="shared" si="11"/>
        <v>0</v>
      </c>
      <c r="F178" s="34"/>
      <c r="G178" s="22"/>
      <c r="H178" s="37"/>
      <c r="I178" s="28"/>
      <c r="J178" s="28"/>
    </row>
    <row r="179" spans="1:10" s="19" customFormat="1" ht="15" x14ac:dyDescent="0.2">
      <c r="A179" s="252"/>
      <c r="B179" s="254"/>
      <c r="C179" s="22" t="s">
        <v>97</v>
      </c>
      <c r="D179" s="25"/>
      <c r="E179" s="25">
        <f t="shared" si="11"/>
        <v>0</v>
      </c>
      <c r="F179" s="34"/>
      <c r="G179" s="22"/>
      <c r="H179" s="37"/>
      <c r="I179" s="28"/>
      <c r="J179" s="28"/>
    </row>
    <row r="180" spans="1:10" s="19" customFormat="1" ht="30" x14ac:dyDescent="0.2">
      <c r="A180" s="252"/>
      <c r="B180" s="254"/>
      <c r="C180" s="22" t="s">
        <v>98</v>
      </c>
      <c r="D180" s="25"/>
      <c r="E180" s="25">
        <f t="shared" si="11"/>
        <v>0</v>
      </c>
      <c r="F180" s="34"/>
      <c r="G180" s="22"/>
      <c r="H180" s="37"/>
      <c r="I180" s="28"/>
      <c r="J180" s="28"/>
    </row>
    <row r="181" spans="1:10" s="19" customFormat="1" ht="15" x14ac:dyDescent="0.2">
      <c r="A181" s="252"/>
      <c r="B181" s="255"/>
      <c r="C181" s="22" t="s">
        <v>99</v>
      </c>
      <c r="D181" s="25"/>
      <c r="E181" s="25">
        <f t="shared" si="11"/>
        <v>0</v>
      </c>
      <c r="F181" s="34"/>
      <c r="G181" s="22"/>
      <c r="H181" s="37"/>
      <c r="I181" s="28"/>
      <c r="J181" s="28"/>
    </row>
    <row r="182" spans="1:10" s="19" customFormat="1" ht="15" x14ac:dyDescent="0.2">
      <c r="A182" s="252" t="s">
        <v>169</v>
      </c>
      <c r="B182" s="253" t="s">
        <v>170</v>
      </c>
      <c r="C182" s="22" t="s">
        <v>95</v>
      </c>
      <c r="D182" s="25">
        <f>D183+D184+D185+D186</f>
        <v>0</v>
      </c>
      <c r="E182" s="25">
        <f t="shared" si="11"/>
        <v>0</v>
      </c>
      <c r="F182" s="26">
        <f>F183+F184+F185+F186</f>
        <v>0</v>
      </c>
      <c r="G182" s="25">
        <f>G183+G184+G185+G186</f>
        <v>0</v>
      </c>
      <c r="H182" s="38">
        <f>H183+H184+H185+H186</f>
        <v>0</v>
      </c>
      <c r="I182" s="28"/>
      <c r="J182" s="28"/>
    </row>
    <row r="183" spans="1:10" s="19" customFormat="1" ht="15" x14ac:dyDescent="0.2">
      <c r="A183" s="252"/>
      <c r="B183" s="254"/>
      <c r="C183" s="22" t="s">
        <v>102</v>
      </c>
      <c r="D183" s="25"/>
      <c r="E183" s="25">
        <f t="shared" si="11"/>
        <v>0</v>
      </c>
      <c r="F183" s="34"/>
      <c r="G183" s="22"/>
      <c r="H183" s="37"/>
      <c r="I183" s="28"/>
      <c r="J183" s="28"/>
    </row>
    <row r="184" spans="1:10" s="19" customFormat="1" ht="15" x14ac:dyDescent="0.2">
      <c r="A184" s="252"/>
      <c r="B184" s="254"/>
      <c r="C184" s="22" t="s">
        <v>97</v>
      </c>
      <c r="D184" s="25"/>
      <c r="E184" s="25">
        <f t="shared" si="11"/>
        <v>0</v>
      </c>
      <c r="F184" s="34"/>
      <c r="G184" s="22"/>
      <c r="H184" s="37"/>
      <c r="I184" s="28"/>
      <c r="J184" s="28"/>
    </row>
    <row r="185" spans="1:10" s="19" customFormat="1" ht="30" x14ac:dyDescent="0.2">
      <c r="A185" s="252"/>
      <c r="B185" s="254"/>
      <c r="C185" s="22" t="s">
        <v>98</v>
      </c>
      <c r="D185" s="25"/>
      <c r="E185" s="25">
        <f t="shared" si="11"/>
        <v>0</v>
      </c>
      <c r="F185" s="34"/>
      <c r="G185" s="22"/>
      <c r="H185" s="37"/>
      <c r="I185" s="28"/>
      <c r="J185" s="28"/>
    </row>
    <row r="186" spans="1:10" s="19" customFormat="1" ht="15" x14ac:dyDescent="0.2">
      <c r="A186" s="252"/>
      <c r="B186" s="255"/>
      <c r="C186" s="22" t="s">
        <v>99</v>
      </c>
      <c r="D186" s="25"/>
      <c r="E186" s="25">
        <f t="shared" si="11"/>
        <v>0</v>
      </c>
      <c r="F186" s="34"/>
      <c r="G186" s="22"/>
      <c r="H186" s="37"/>
      <c r="I186" s="28"/>
      <c r="J186" s="28"/>
    </row>
    <row r="187" spans="1:10" s="19" customFormat="1" ht="15" x14ac:dyDescent="0.2">
      <c r="A187" s="252" t="s">
        <v>171</v>
      </c>
      <c r="B187" s="253" t="s">
        <v>172</v>
      </c>
      <c r="C187" s="22" t="s">
        <v>95</v>
      </c>
      <c r="D187" s="25">
        <f>D188+D189+D190+D191</f>
        <v>0</v>
      </c>
      <c r="E187" s="25">
        <f t="shared" si="11"/>
        <v>0</v>
      </c>
      <c r="F187" s="26">
        <f>F188+F189+F190+F191</f>
        <v>0</v>
      </c>
      <c r="G187" s="25">
        <f>G188+G189+G190+G191</f>
        <v>0</v>
      </c>
      <c r="H187" s="38">
        <f>H188+H189+H190+H191</f>
        <v>0</v>
      </c>
      <c r="I187" s="28"/>
      <c r="J187" s="28"/>
    </row>
    <row r="188" spans="1:10" s="19" customFormat="1" ht="15" x14ac:dyDescent="0.2">
      <c r="A188" s="252"/>
      <c r="B188" s="254"/>
      <c r="C188" s="22" t="s">
        <v>102</v>
      </c>
      <c r="D188" s="25"/>
      <c r="E188" s="25">
        <f t="shared" si="11"/>
        <v>0</v>
      </c>
      <c r="F188" s="26"/>
      <c r="G188" s="22"/>
      <c r="H188" s="37"/>
      <c r="I188" s="28"/>
      <c r="J188" s="28"/>
    </row>
    <row r="189" spans="1:10" s="19" customFormat="1" ht="15" x14ac:dyDescent="0.2">
      <c r="A189" s="252"/>
      <c r="B189" s="254"/>
      <c r="C189" s="22" t="s">
        <v>97</v>
      </c>
      <c r="D189" s="25"/>
      <c r="E189" s="25">
        <f t="shared" si="11"/>
        <v>0</v>
      </c>
      <c r="F189" s="26"/>
      <c r="G189" s="22"/>
      <c r="H189" s="37"/>
      <c r="I189" s="28"/>
      <c r="J189" s="28"/>
    </row>
    <row r="190" spans="1:10" s="19" customFormat="1" ht="30" x14ac:dyDescent="0.2">
      <c r="A190" s="252"/>
      <c r="B190" s="254"/>
      <c r="C190" s="22" t="s">
        <v>98</v>
      </c>
      <c r="D190" s="25"/>
      <c r="E190" s="25">
        <f t="shared" si="11"/>
        <v>0</v>
      </c>
      <c r="F190" s="26"/>
      <c r="G190" s="22"/>
      <c r="H190" s="37"/>
      <c r="I190" s="28"/>
      <c r="J190" s="28"/>
    </row>
    <row r="191" spans="1:10" s="19" customFormat="1" ht="15" x14ac:dyDescent="0.2">
      <c r="A191" s="252"/>
      <c r="B191" s="255"/>
      <c r="C191" s="22" t="s">
        <v>99</v>
      </c>
      <c r="D191" s="25"/>
      <c r="E191" s="25">
        <f t="shared" si="11"/>
        <v>0</v>
      </c>
      <c r="F191" s="34"/>
      <c r="G191" s="22"/>
      <c r="H191" s="37"/>
      <c r="I191" s="28"/>
      <c r="J191" s="28"/>
    </row>
    <row r="192" spans="1:10" s="19" customFormat="1" ht="15" x14ac:dyDescent="0.2">
      <c r="A192" s="252" t="s">
        <v>173</v>
      </c>
      <c r="B192" s="253" t="s">
        <v>174</v>
      </c>
      <c r="C192" s="22" t="s">
        <v>95</v>
      </c>
      <c r="D192" s="25">
        <f>D193+D194+D195+D196</f>
        <v>0</v>
      </c>
      <c r="E192" s="25">
        <f t="shared" si="11"/>
        <v>0</v>
      </c>
      <c r="F192" s="26">
        <f>F193+F194+F195+F196</f>
        <v>0</v>
      </c>
      <c r="G192" s="25">
        <f>G193+G194+G195+G196</f>
        <v>0</v>
      </c>
      <c r="H192" s="38">
        <f>H193+H194+H195+H196</f>
        <v>0</v>
      </c>
      <c r="I192" s="28"/>
      <c r="J192" s="28"/>
    </row>
    <row r="193" spans="1:10" s="19" customFormat="1" ht="15" x14ac:dyDescent="0.2">
      <c r="A193" s="252"/>
      <c r="B193" s="254"/>
      <c r="C193" s="22" t="s">
        <v>102</v>
      </c>
      <c r="D193" s="25"/>
      <c r="E193" s="25">
        <f t="shared" si="11"/>
        <v>0</v>
      </c>
      <c r="F193" s="34"/>
      <c r="G193" s="22"/>
      <c r="H193" s="37"/>
      <c r="I193" s="28"/>
      <c r="J193" s="28"/>
    </row>
    <row r="194" spans="1:10" s="19" customFormat="1" ht="15" x14ac:dyDescent="0.2">
      <c r="A194" s="252"/>
      <c r="B194" s="254"/>
      <c r="C194" s="22" t="s">
        <v>97</v>
      </c>
      <c r="D194" s="25"/>
      <c r="E194" s="25">
        <f t="shared" si="11"/>
        <v>0</v>
      </c>
      <c r="F194" s="34"/>
      <c r="G194" s="22"/>
      <c r="H194" s="37"/>
      <c r="I194" s="28"/>
      <c r="J194" s="28"/>
    </row>
    <row r="195" spans="1:10" s="19" customFormat="1" ht="30" x14ac:dyDescent="0.2">
      <c r="A195" s="252"/>
      <c r="B195" s="254"/>
      <c r="C195" s="22" t="s">
        <v>98</v>
      </c>
      <c r="D195" s="25"/>
      <c r="E195" s="25">
        <f t="shared" si="11"/>
        <v>0</v>
      </c>
      <c r="F195" s="34"/>
      <c r="G195" s="22"/>
      <c r="H195" s="37"/>
      <c r="I195" s="28"/>
      <c r="J195" s="28"/>
    </row>
    <row r="196" spans="1:10" s="19" customFormat="1" ht="15" x14ac:dyDescent="0.2">
      <c r="A196" s="252"/>
      <c r="B196" s="255"/>
      <c r="C196" s="22" t="s">
        <v>99</v>
      </c>
      <c r="D196" s="25"/>
      <c r="E196" s="25">
        <f t="shared" si="11"/>
        <v>0</v>
      </c>
      <c r="F196" s="34"/>
      <c r="G196" s="22"/>
      <c r="H196" s="37"/>
      <c r="I196" s="28"/>
      <c r="J196" s="28"/>
    </row>
    <row r="197" spans="1:10" s="19" customFormat="1" ht="15" x14ac:dyDescent="0.2">
      <c r="A197" s="252" t="s">
        <v>175</v>
      </c>
      <c r="B197" s="253" t="s">
        <v>176</v>
      </c>
      <c r="C197" s="22" t="s">
        <v>95</v>
      </c>
      <c r="D197" s="25">
        <f>D198+D199+D200+D201</f>
        <v>0</v>
      </c>
      <c r="E197" s="25">
        <f t="shared" si="11"/>
        <v>0</v>
      </c>
      <c r="F197" s="26">
        <f>F198+F199+F200+F201</f>
        <v>0</v>
      </c>
      <c r="G197" s="25">
        <f>G198+G199+G200+G201</f>
        <v>0</v>
      </c>
      <c r="H197" s="38">
        <f>H198+H199+H200+H201</f>
        <v>0</v>
      </c>
      <c r="I197" s="28"/>
      <c r="J197" s="28"/>
    </row>
    <row r="198" spans="1:10" s="19" customFormat="1" ht="15" x14ac:dyDescent="0.2">
      <c r="A198" s="252"/>
      <c r="B198" s="254"/>
      <c r="C198" s="22" t="s">
        <v>102</v>
      </c>
      <c r="D198" s="25"/>
      <c r="E198" s="25">
        <f t="shared" si="11"/>
        <v>0</v>
      </c>
      <c r="F198" s="26"/>
      <c r="G198" s="22"/>
      <c r="H198" s="37"/>
      <c r="I198" s="28"/>
      <c r="J198" s="28"/>
    </row>
    <row r="199" spans="1:10" s="19" customFormat="1" ht="15" x14ac:dyDescent="0.2">
      <c r="A199" s="252"/>
      <c r="B199" s="254"/>
      <c r="C199" s="22" t="s">
        <v>97</v>
      </c>
      <c r="D199" s="25"/>
      <c r="E199" s="25">
        <f t="shared" si="11"/>
        <v>0</v>
      </c>
      <c r="F199" s="26"/>
      <c r="G199" s="22"/>
      <c r="H199" s="37"/>
      <c r="I199" s="28"/>
      <c r="J199" s="28"/>
    </row>
    <row r="200" spans="1:10" s="19" customFormat="1" ht="30" x14ac:dyDescent="0.2">
      <c r="A200" s="252"/>
      <c r="B200" s="254"/>
      <c r="C200" s="22" t="s">
        <v>98</v>
      </c>
      <c r="D200" s="25"/>
      <c r="E200" s="25">
        <f t="shared" si="11"/>
        <v>0</v>
      </c>
      <c r="F200" s="26"/>
      <c r="G200" s="22"/>
      <c r="H200" s="37"/>
      <c r="I200" s="28"/>
      <c r="J200" s="28"/>
    </row>
    <row r="201" spans="1:10" s="19" customFormat="1" ht="15" x14ac:dyDescent="0.2">
      <c r="A201" s="252"/>
      <c r="B201" s="255"/>
      <c r="C201" s="22" t="s">
        <v>99</v>
      </c>
      <c r="D201" s="25"/>
      <c r="E201" s="25">
        <f t="shared" si="11"/>
        <v>0</v>
      </c>
      <c r="F201" s="26"/>
      <c r="G201" s="22"/>
      <c r="H201" s="37"/>
      <c r="I201" s="28"/>
      <c r="J201" s="28"/>
    </row>
    <row r="202" spans="1:10" s="19" customFormat="1" ht="15" x14ac:dyDescent="0.2">
      <c r="A202" s="252" t="s">
        <v>177</v>
      </c>
      <c r="B202" s="253" t="s">
        <v>178</v>
      </c>
      <c r="C202" s="22" t="s">
        <v>95</v>
      </c>
      <c r="D202" s="25">
        <f>D203+D204+D205+D206</f>
        <v>0</v>
      </c>
      <c r="E202" s="25">
        <f t="shared" si="11"/>
        <v>0</v>
      </c>
      <c r="F202" s="26">
        <f>F203+F204+F205+F206</f>
        <v>0</v>
      </c>
      <c r="G202" s="25">
        <f>G203+G204+G205+G206</f>
        <v>0</v>
      </c>
      <c r="H202" s="38">
        <f>H203+H204+H205+H206</f>
        <v>0</v>
      </c>
      <c r="I202" s="28"/>
      <c r="J202" s="28"/>
    </row>
    <row r="203" spans="1:10" s="19" customFormat="1" ht="15" x14ac:dyDescent="0.2">
      <c r="A203" s="252"/>
      <c r="B203" s="254"/>
      <c r="C203" s="22" t="s">
        <v>102</v>
      </c>
      <c r="D203" s="25"/>
      <c r="E203" s="25">
        <f t="shared" si="11"/>
        <v>0</v>
      </c>
      <c r="F203" s="34"/>
      <c r="G203" s="22"/>
      <c r="H203" s="37"/>
      <c r="I203" s="28"/>
      <c r="J203" s="28"/>
    </row>
    <row r="204" spans="1:10" s="19" customFormat="1" ht="15" x14ac:dyDescent="0.2">
      <c r="A204" s="252"/>
      <c r="B204" s="254"/>
      <c r="C204" s="22" t="s">
        <v>97</v>
      </c>
      <c r="D204" s="25"/>
      <c r="E204" s="25">
        <f t="shared" si="11"/>
        <v>0</v>
      </c>
      <c r="F204" s="34"/>
      <c r="G204" s="22"/>
      <c r="H204" s="37"/>
      <c r="I204" s="28"/>
      <c r="J204" s="28"/>
    </row>
    <row r="205" spans="1:10" s="19" customFormat="1" ht="30" x14ac:dyDescent="0.2">
      <c r="A205" s="252"/>
      <c r="B205" s="254"/>
      <c r="C205" s="22" t="s">
        <v>98</v>
      </c>
      <c r="D205" s="25"/>
      <c r="E205" s="25">
        <f t="shared" si="11"/>
        <v>0</v>
      </c>
      <c r="F205" s="34"/>
      <c r="G205" s="22"/>
      <c r="H205" s="37"/>
      <c r="I205" s="28"/>
      <c r="J205" s="28"/>
    </row>
    <row r="206" spans="1:10" s="19" customFormat="1" ht="15" x14ac:dyDescent="0.2">
      <c r="A206" s="252"/>
      <c r="B206" s="255"/>
      <c r="C206" s="22" t="s">
        <v>99</v>
      </c>
      <c r="D206" s="25"/>
      <c r="E206" s="25">
        <f t="shared" ref="E206:E257" si="15">F206+G206</f>
        <v>0</v>
      </c>
      <c r="F206" s="34"/>
      <c r="G206" s="22"/>
      <c r="H206" s="37"/>
      <c r="I206" s="28"/>
      <c r="J206" s="28"/>
    </row>
    <row r="207" spans="1:10" s="19" customFormat="1" ht="15" x14ac:dyDescent="0.2">
      <c r="A207" s="252" t="s">
        <v>179</v>
      </c>
      <c r="B207" s="253" t="s">
        <v>180</v>
      </c>
      <c r="C207" s="22" t="s">
        <v>95</v>
      </c>
      <c r="D207" s="25">
        <f>D208+D209+D210+D211</f>
        <v>0</v>
      </c>
      <c r="E207" s="25">
        <f t="shared" si="15"/>
        <v>0</v>
      </c>
      <c r="F207" s="26">
        <f>F208+F209+F210+F211</f>
        <v>0</v>
      </c>
      <c r="G207" s="25">
        <f>G208+G209+G210+G211</f>
        <v>0</v>
      </c>
      <c r="H207" s="38">
        <f>H208+H209+H210+H211</f>
        <v>0</v>
      </c>
      <c r="I207" s="28"/>
      <c r="J207" s="28"/>
    </row>
    <row r="208" spans="1:10" s="19" customFormat="1" ht="15" x14ac:dyDescent="0.2">
      <c r="A208" s="252"/>
      <c r="B208" s="254"/>
      <c r="C208" s="22" t="s">
        <v>102</v>
      </c>
      <c r="D208" s="25"/>
      <c r="E208" s="25">
        <f t="shared" si="15"/>
        <v>0</v>
      </c>
      <c r="F208" s="26"/>
      <c r="G208" s="22"/>
      <c r="H208" s="37"/>
      <c r="I208" s="28"/>
      <c r="J208" s="28"/>
    </row>
    <row r="209" spans="1:10" s="19" customFormat="1" ht="15" x14ac:dyDescent="0.2">
      <c r="A209" s="252"/>
      <c r="B209" s="254"/>
      <c r="C209" s="22" t="s">
        <v>97</v>
      </c>
      <c r="D209" s="25"/>
      <c r="E209" s="25">
        <f t="shared" si="15"/>
        <v>0</v>
      </c>
      <c r="F209" s="26"/>
      <c r="G209" s="22"/>
      <c r="H209" s="37"/>
      <c r="I209" s="28"/>
      <c r="J209" s="28"/>
    </row>
    <row r="210" spans="1:10" s="19" customFormat="1" ht="30" x14ac:dyDescent="0.2">
      <c r="A210" s="252"/>
      <c r="B210" s="254"/>
      <c r="C210" s="22" t="s">
        <v>98</v>
      </c>
      <c r="D210" s="25"/>
      <c r="E210" s="25">
        <f t="shared" si="15"/>
        <v>0</v>
      </c>
      <c r="F210" s="26"/>
      <c r="G210" s="22"/>
      <c r="H210" s="37"/>
      <c r="I210" s="28"/>
      <c r="J210" s="28"/>
    </row>
    <row r="211" spans="1:10" s="19" customFormat="1" ht="15" x14ac:dyDescent="0.2">
      <c r="A211" s="252"/>
      <c r="B211" s="255"/>
      <c r="C211" s="22" t="s">
        <v>99</v>
      </c>
      <c r="D211" s="25"/>
      <c r="E211" s="25">
        <f t="shared" si="15"/>
        <v>0</v>
      </c>
      <c r="F211" s="26"/>
      <c r="G211" s="22"/>
      <c r="H211" s="37"/>
      <c r="I211" s="28"/>
      <c r="J211" s="28"/>
    </row>
    <row r="212" spans="1:10" s="19" customFormat="1" ht="15" x14ac:dyDescent="0.2">
      <c r="A212" s="252" t="s">
        <v>181</v>
      </c>
      <c r="B212" s="253" t="s">
        <v>182</v>
      </c>
      <c r="C212" s="22" t="s">
        <v>95</v>
      </c>
      <c r="D212" s="25">
        <f>D213+D214+D215+D216</f>
        <v>0</v>
      </c>
      <c r="E212" s="25">
        <f t="shared" si="15"/>
        <v>0</v>
      </c>
      <c r="F212" s="26">
        <f>F213+F214+F215+F216</f>
        <v>0</v>
      </c>
      <c r="G212" s="25">
        <f>G213+G214+G215+G216</f>
        <v>0</v>
      </c>
      <c r="H212" s="38">
        <f>H213+H214+H215+H216</f>
        <v>0</v>
      </c>
      <c r="I212" s="28"/>
      <c r="J212" s="28"/>
    </row>
    <row r="213" spans="1:10" s="19" customFormat="1" ht="15" x14ac:dyDescent="0.2">
      <c r="A213" s="252"/>
      <c r="B213" s="254"/>
      <c r="C213" s="22" t="s">
        <v>102</v>
      </c>
      <c r="D213" s="25"/>
      <c r="E213" s="25">
        <f t="shared" si="15"/>
        <v>0</v>
      </c>
      <c r="F213" s="34"/>
      <c r="G213" s="22"/>
      <c r="H213" s="37"/>
      <c r="I213" s="28"/>
      <c r="J213" s="28"/>
    </row>
    <row r="214" spans="1:10" s="19" customFormat="1" ht="15" x14ac:dyDescent="0.2">
      <c r="A214" s="252"/>
      <c r="B214" s="254"/>
      <c r="C214" s="22" t="s">
        <v>97</v>
      </c>
      <c r="D214" s="25"/>
      <c r="E214" s="25">
        <f t="shared" si="15"/>
        <v>0</v>
      </c>
      <c r="F214" s="34"/>
      <c r="G214" s="22"/>
      <c r="H214" s="37"/>
      <c r="I214" s="28"/>
      <c r="J214" s="28"/>
    </row>
    <row r="215" spans="1:10" s="19" customFormat="1" ht="30" x14ac:dyDescent="0.2">
      <c r="A215" s="252"/>
      <c r="B215" s="254"/>
      <c r="C215" s="22" t="s">
        <v>98</v>
      </c>
      <c r="D215" s="25"/>
      <c r="E215" s="25">
        <f t="shared" si="15"/>
        <v>0</v>
      </c>
      <c r="F215" s="34"/>
      <c r="G215" s="22"/>
      <c r="H215" s="37"/>
      <c r="I215" s="28"/>
      <c r="J215" s="28"/>
    </row>
    <row r="216" spans="1:10" s="19" customFormat="1" ht="15" x14ac:dyDescent="0.2">
      <c r="A216" s="252"/>
      <c r="B216" s="255"/>
      <c r="C216" s="22" t="s">
        <v>99</v>
      </c>
      <c r="D216" s="25"/>
      <c r="E216" s="25">
        <f t="shared" si="15"/>
        <v>0</v>
      </c>
      <c r="F216" s="34"/>
      <c r="G216" s="22"/>
      <c r="H216" s="37"/>
      <c r="I216" s="28"/>
      <c r="J216" s="28"/>
    </row>
    <row r="217" spans="1:10" s="19" customFormat="1" ht="15" x14ac:dyDescent="0.2">
      <c r="A217" s="252" t="s">
        <v>183</v>
      </c>
      <c r="B217" s="253" t="s">
        <v>184</v>
      </c>
      <c r="C217" s="22" t="s">
        <v>95</v>
      </c>
      <c r="D217" s="25">
        <f>D218+D219+D221+D220</f>
        <v>0</v>
      </c>
      <c r="E217" s="25">
        <f t="shared" si="15"/>
        <v>0</v>
      </c>
      <c r="F217" s="26">
        <f>F218+F219+F220+F221</f>
        <v>0</v>
      </c>
      <c r="G217" s="25">
        <f>G218+G219+G220+G221</f>
        <v>0</v>
      </c>
      <c r="H217" s="38">
        <f>H218+H219+H220+H221</f>
        <v>0</v>
      </c>
      <c r="I217" s="28"/>
      <c r="J217" s="28"/>
    </row>
    <row r="218" spans="1:10" s="19" customFormat="1" ht="15" x14ac:dyDescent="0.2">
      <c r="A218" s="252"/>
      <c r="B218" s="254"/>
      <c r="C218" s="22" t="s">
        <v>102</v>
      </c>
      <c r="D218" s="25"/>
      <c r="E218" s="25">
        <f t="shared" si="15"/>
        <v>0</v>
      </c>
      <c r="F218" s="26"/>
      <c r="G218" s="22"/>
      <c r="H218" s="37"/>
      <c r="I218" s="28"/>
      <c r="J218" s="28"/>
    </row>
    <row r="219" spans="1:10" s="19" customFormat="1" ht="15" x14ac:dyDescent="0.2">
      <c r="A219" s="252"/>
      <c r="B219" s="254"/>
      <c r="C219" s="22" t="s">
        <v>97</v>
      </c>
      <c r="D219" s="25"/>
      <c r="E219" s="25">
        <f t="shared" si="15"/>
        <v>0</v>
      </c>
      <c r="F219" s="26"/>
      <c r="G219" s="22"/>
      <c r="H219" s="37"/>
      <c r="I219" s="28"/>
      <c r="J219" s="28"/>
    </row>
    <row r="220" spans="1:10" s="19" customFormat="1" ht="30" x14ac:dyDescent="0.2">
      <c r="A220" s="252"/>
      <c r="B220" s="254"/>
      <c r="C220" s="22" t="s">
        <v>98</v>
      </c>
      <c r="D220" s="25"/>
      <c r="E220" s="25">
        <f t="shared" si="15"/>
        <v>0</v>
      </c>
      <c r="F220" s="26"/>
      <c r="G220" s="22"/>
      <c r="H220" s="37"/>
      <c r="I220" s="28"/>
      <c r="J220" s="28"/>
    </row>
    <row r="221" spans="1:10" s="19" customFormat="1" ht="15" x14ac:dyDescent="0.2">
      <c r="A221" s="252"/>
      <c r="B221" s="255"/>
      <c r="C221" s="22" t="s">
        <v>99</v>
      </c>
      <c r="D221" s="25"/>
      <c r="E221" s="25">
        <f t="shared" si="15"/>
        <v>0</v>
      </c>
      <c r="F221" s="26"/>
      <c r="G221" s="22"/>
      <c r="H221" s="37"/>
      <c r="I221" s="28"/>
      <c r="J221" s="28"/>
    </row>
    <row r="222" spans="1:10" s="19" customFormat="1" ht="15" x14ac:dyDescent="0.2">
      <c r="A222" s="252" t="s">
        <v>185</v>
      </c>
      <c r="B222" s="253" t="s">
        <v>186</v>
      </c>
      <c r="C222" s="22" t="s">
        <v>95</v>
      </c>
      <c r="D222" s="25">
        <f>D223+D224+D225+D226</f>
        <v>0</v>
      </c>
      <c r="E222" s="25">
        <f t="shared" si="15"/>
        <v>0</v>
      </c>
      <c r="F222" s="26">
        <f>F223+F224+F225+F226</f>
        <v>0</v>
      </c>
      <c r="G222" s="25">
        <f>G223+G224+G225+G226</f>
        <v>0</v>
      </c>
      <c r="H222" s="38">
        <f>H223+H224+H225+H226</f>
        <v>0</v>
      </c>
      <c r="I222" s="28"/>
      <c r="J222" s="28"/>
    </row>
    <row r="223" spans="1:10" s="19" customFormat="1" ht="15" x14ac:dyDescent="0.2">
      <c r="A223" s="252"/>
      <c r="B223" s="254"/>
      <c r="C223" s="22" t="s">
        <v>102</v>
      </c>
      <c r="D223" s="25"/>
      <c r="E223" s="25">
        <f t="shared" si="15"/>
        <v>0</v>
      </c>
      <c r="F223" s="34"/>
      <c r="G223" s="22"/>
      <c r="H223" s="37"/>
      <c r="I223" s="28"/>
      <c r="J223" s="28"/>
    </row>
    <row r="224" spans="1:10" s="19" customFormat="1" ht="15" x14ac:dyDescent="0.2">
      <c r="A224" s="252"/>
      <c r="B224" s="254"/>
      <c r="C224" s="22" t="s">
        <v>97</v>
      </c>
      <c r="D224" s="25"/>
      <c r="E224" s="25">
        <f t="shared" si="15"/>
        <v>0</v>
      </c>
      <c r="F224" s="26"/>
      <c r="G224" s="22"/>
      <c r="H224" s="37"/>
      <c r="I224" s="28"/>
      <c r="J224" s="28"/>
    </row>
    <row r="225" spans="1:10" s="19" customFormat="1" ht="30" x14ac:dyDescent="0.2">
      <c r="A225" s="252"/>
      <c r="B225" s="254"/>
      <c r="C225" s="22" t="s">
        <v>98</v>
      </c>
      <c r="D225" s="25"/>
      <c r="E225" s="25">
        <f t="shared" si="15"/>
        <v>0</v>
      </c>
      <c r="F225" s="26"/>
      <c r="G225" s="22"/>
      <c r="H225" s="37"/>
      <c r="I225" s="28"/>
      <c r="J225" s="28"/>
    </row>
    <row r="226" spans="1:10" s="19" customFormat="1" ht="15" x14ac:dyDescent="0.2">
      <c r="A226" s="252"/>
      <c r="B226" s="255"/>
      <c r="C226" s="22" t="s">
        <v>99</v>
      </c>
      <c r="D226" s="25"/>
      <c r="E226" s="25">
        <f t="shared" si="15"/>
        <v>0</v>
      </c>
      <c r="F226" s="34"/>
      <c r="G226" s="22"/>
      <c r="H226" s="37"/>
      <c r="I226" s="28"/>
      <c r="J226" s="28"/>
    </row>
    <row r="227" spans="1:10" s="19" customFormat="1" ht="15" x14ac:dyDescent="0.2">
      <c r="A227" s="252" t="s">
        <v>187</v>
      </c>
      <c r="B227" s="253" t="s">
        <v>188</v>
      </c>
      <c r="C227" s="22" t="s">
        <v>95</v>
      </c>
      <c r="D227" s="25">
        <f>D228+D229+D230+D231</f>
        <v>0</v>
      </c>
      <c r="E227" s="25"/>
      <c r="F227" s="34"/>
      <c r="G227" s="22"/>
      <c r="H227" s="37"/>
      <c r="I227" s="28"/>
      <c r="J227" s="28"/>
    </row>
    <row r="228" spans="1:10" s="19" customFormat="1" ht="15" x14ac:dyDescent="0.2">
      <c r="A228" s="252"/>
      <c r="B228" s="254"/>
      <c r="C228" s="22" t="s">
        <v>102</v>
      </c>
      <c r="D228" s="25"/>
      <c r="E228" s="25"/>
      <c r="F228" s="34"/>
      <c r="G228" s="22"/>
      <c r="H228" s="37"/>
      <c r="I228" s="28"/>
      <c r="J228" s="28"/>
    </row>
    <row r="229" spans="1:10" s="19" customFormat="1" ht="15" x14ac:dyDescent="0.2">
      <c r="A229" s="252"/>
      <c r="B229" s="254"/>
      <c r="C229" s="22" t="s">
        <v>97</v>
      </c>
      <c r="D229" s="25"/>
      <c r="E229" s="25"/>
      <c r="F229" s="34"/>
      <c r="G229" s="22"/>
      <c r="H229" s="37"/>
      <c r="I229" s="28"/>
      <c r="J229" s="28"/>
    </row>
    <row r="230" spans="1:10" s="19" customFormat="1" ht="30" x14ac:dyDescent="0.2">
      <c r="A230" s="252"/>
      <c r="B230" s="254"/>
      <c r="C230" s="22" t="s">
        <v>98</v>
      </c>
      <c r="D230" s="25"/>
      <c r="E230" s="25"/>
      <c r="F230" s="34"/>
      <c r="G230" s="22"/>
      <c r="H230" s="37"/>
      <c r="I230" s="28"/>
      <c r="J230" s="28"/>
    </row>
    <row r="231" spans="1:10" s="19" customFormat="1" ht="15" x14ac:dyDescent="0.2">
      <c r="A231" s="252"/>
      <c r="B231" s="255"/>
      <c r="C231" s="22" t="s">
        <v>99</v>
      </c>
      <c r="D231" s="25"/>
      <c r="E231" s="25"/>
      <c r="F231" s="34"/>
      <c r="G231" s="22"/>
      <c r="H231" s="37"/>
      <c r="I231" s="28"/>
      <c r="J231" s="28"/>
    </row>
    <row r="232" spans="1:10" s="19" customFormat="1" ht="15" x14ac:dyDescent="0.2">
      <c r="A232" s="252" t="s">
        <v>189</v>
      </c>
      <c r="B232" s="253" t="s">
        <v>190</v>
      </c>
      <c r="C232" s="22" t="s">
        <v>95</v>
      </c>
      <c r="D232" s="25">
        <f>+D233+D234+D235+D236</f>
        <v>0</v>
      </c>
      <c r="E232" s="25">
        <f t="shared" si="15"/>
        <v>0</v>
      </c>
      <c r="F232" s="26">
        <f>F233+F234+F235+F236</f>
        <v>0</v>
      </c>
      <c r="G232" s="25">
        <f>G233+G234+G235+G236</f>
        <v>0</v>
      </c>
      <c r="H232" s="38">
        <f>H233+H234+H235+H236</f>
        <v>0</v>
      </c>
      <c r="I232" s="28"/>
      <c r="J232" s="28"/>
    </row>
    <row r="233" spans="1:10" s="19" customFormat="1" ht="15" x14ac:dyDescent="0.2">
      <c r="A233" s="252"/>
      <c r="B233" s="254"/>
      <c r="C233" s="22" t="s">
        <v>102</v>
      </c>
      <c r="D233" s="25"/>
      <c r="E233" s="25">
        <f t="shared" si="15"/>
        <v>0</v>
      </c>
      <c r="F233" s="26"/>
      <c r="G233" s="25"/>
      <c r="H233" s="38"/>
      <c r="I233" s="28"/>
      <c r="J233" s="28"/>
    </row>
    <row r="234" spans="1:10" s="19" customFormat="1" ht="15" x14ac:dyDescent="0.2">
      <c r="A234" s="252"/>
      <c r="B234" s="254"/>
      <c r="C234" s="22" t="s">
        <v>97</v>
      </c>
      <c r="D234" s="25"/>
      <c r="E234" s="25">
        <f t="shared" si="15"/>
        <v>0</v>
      </c>
      <c r="F234" s="26"/>
      <c r="G234" s="25"/>
      <c r="H234" s="38"/>
      <c r="I234" s="28"/>
      <c r="J234" s="28"/>
    </row>
    <row r="235" spans="1:10" s="19" customFormat="1" ht="30" x14ac:dyDescent="0.2">
      <c r="A235" s="252"/>
      <c r="B235" s="254"/>
      <c r="C235" s="22" t="s">
        <v>98</v>
      </c>
      <c r="D235" s="25"/>
      <c r="E235" s="25">
        <f t="shared" si="15"/>
        <v>0</v>
      </c>
      <c r="F235" s="26"/>
      <c r="G235" s="25"/>
      <c r="H235" s="38"/>
      <c r="I235" s="28"/>
      <c r="J235" s="28"/>
    </row>
    <row r="236" spans="1:10" s="19" customFormat="1" ht="15" x14ac:dyDescent="0.2">
      <c r="A236" s="252"/>
      <c r="B236" s="255"/>
      <c r="C236" s="22" t="s">
        <v>99</v>
      </c>
      <c r="D236" s="25"/>
      <c r="E236" s="25">
        <f t="shared" si="15"/>
        <v>0</v>
      </c>
      <c r="F236" s="26"/>
      <c r="G236" s="25"/>
      <c r="H236" s="38"/>
      <c r="I236" s="28"/>
      <c r="J236" s="28"/>
    </row>
    <row r="237" spans="1:10" s="19" customFormat="1" ht="15" x14ac:dyDescent="0.2">
      <c r="A237" s="253" t="s">
        <v>191</v>
      </c>
      <c r="B237" s="253" t="s">
        <v>192</v>
      </c>
      <c r="C237" s="22" t="s">
        <v>95</v>
      </c>
      <c r="D237" s="25">
        <f>D238+D239+D240</f>
        <v>0</v>
      </c>
      <c r="E237" s="25">
        <f t="shared" si="15"/>
        <v>0</v>
      </c>
      <c r="F237" s="26">
        <f>F238+F239+F240+F241</f>
        <v>0</v>
      </c>
      <c r="G237" s="25">
        <f>G238+G239+G240+G241</f>
        <v>0</v>
      </c>
      <c r="H237" s="42">
        <f>H238+H239+H240+H241</f>
        <v>0</v>
      </c>
      <c r="I237" s="28"/>
      <c r="J237" s="28"/>
    </row>
    <row r="238" spans="1:10" s="19" customFormat="1" ht="15" x14ac:dyDescent="0.2">
      <c r="A238" s="254"/>
      <c r="B238" s="254"/>
      <c r="C238" s="22" t="s">
        <v>102</v>
      </c>
      <c r="D238" s="25"/>
      <c r="E238" s="25">
        <f t="shared" si="15"/>
        <v>0</v>
      </c>
      <c r="F238" s="34"/>
      <c r="G238" s="22"/>
      <c r="H238" s="46"/>
      <c r="I238" s="28"/>
      <c r="J238" s="28"/>
    </row>
    <row r="239" spans="1:10" s="19" customFormat="1" ht="15" x14ac:dyDescent="0.2">
      <c r="A239" s="254"/>
      <c r="B239" s="254"/>
      <c r="C239" s="22" t="s">
        <v>97</v>
      </c>
      <c r="D239" s="25"/>
      <c r="E239" s="25">
        <f t="shared" si="15"/>
        <v>0</v>
      </c>
      <c r="F239" s="34"/>
      <c r="G239" s="22"/>
      <c r="H239" s="37"/>
      <c r="I239" s="28"/>
      <c r="J239" s="28"/>
    </row>
    <row r="240" spans="1:10" s="19" customFormat="1" ht="30" x14ac:dyDescent="0.2">
      <c r="A240" s="254"/>
      <c r="B240" s="254"/>
      <c r="C240" s="22" t="s">
        <v>98</v>
      </c>
      <c r="D240" s="25"/>
      <c r="E240" s="25">
        <f t="shared" si="15"/>
        <v>0</v>
      </c>
      <c r="F240" s="34"/>
      <c r="G240" s="22"/>
      <c r="H240" s="45"/>
      <c r="I240" s="28"/>
      <c r="J240" s="28"/>
    </row>
    <row r="241" spans="1:10" s="19" customFormat="1" ht="15" x14ac:dyDescent="0.2">
      <c r="A241" s="255"/>
      <c r="B241" s="255"/>
      <c r="C241" s="22" t="s">
        <v>99</v>
      </c>
      <c r="D241" s="25"/>
      <c r="E241" s="25">
        <f t="shared" si="15"/>
        <v>0</v>
      </c>
      <c r="F241" s="34"/>
      <c r="G241" s="22"/>
      <c r="H241" s="37"/>
      <c r="I241" s="28"/>
      <c r="J241" s="28"/>
    </row>
    <row r="242" spans="1:10" s="19" customFormat="1" ht="15" x14ac:dyDescent="0.2">
      <c r="A242" s="252" t="s">
        <v>193</v>
      </c>
      <c r="B242" s="279" t="s">
        <v>194</v>
      </c>
      <c r="C242" s="22" t="s">
        <v>95</v>
      </c>
      <c r="D242" s="25">
        <f>D243+D244+D245+D246</f>
        <v>31225</v>
      </c>
      <c r="E242" s="25">
        <f t="shared" si="15"/>
        <v>30025.1</v>
      </c>
      <c r="F242" s="26">
        <f>F243+F244+F245+F246</f>
        <v>30025.1</v>
      </c>
      <c r="G242" s="25">
        <f>G243+G244+G245+G246</f>
        <v>0</v>
      </c>
      <c r="H242" s="27">
        <f>H243+H244+H245+H246</f>
        <v>8427.3675000000003</v>
      </c>
      <c r="I242" s="28">
        <f t="shared" ref="I242:I256" si="16">+H242/D242</f>
        <v>0.26989167333867092</v>
      </c>
      <c r="J242" s="28">
        <f t="shared" ref="J242:J255" si="17">+H242/E242</f>
        <v>0.28067741656147693</v>
      </c>
    </row>
    <row r="243" spans="1:10" s="19" customFormat="1" ht="15" x14ac:dyDescent="0.2">
      <c r="A243" s="252"/>
      <c r="B243" s="280"/>
      <c r="C243" s="22" t="s">
        <v>102</v>
      </c>
      <c r="D243" s="25">
        <f>D248+D258</f>
        <v>0</v>
      </c>
      <c r="E243" s="25">
        <f t="shared" si="15"/>
        <v>0</v>
      </c>
      <c r="F243" s="26">
        <f t="shared" ref="F243:H246" si="18">F248+F258</f>
        <v>0</v>
      </c>
      <c r="G243" s="25">
        <f t="shared" si="18"/>
        <v>0</v>
      </c>
      <c r="H243" s="38">
        <f t="shared" si="18"/>
        <v>0</v>
      </c>
      <c r="I243" s="28"/>
      <c r="J243" s="28"/>
    </row>
    <row r="244" spans="1:10" s="19" customFormat="1" ht="15" x14ac:dyDescent="0.2">
      <c r="A244" s="252"/>
      <c r="B244" s="280"/>
      <c r="C244" s="22" t="s">
        <v>97</v>
      </c>
      <c r="D244" s="25">
        <v>12744</v>
      </c>
      <c r="E244" s="25">
        <f t="shared" si="15"/>
        <v>6534.6</v>
      </c>
      <c r="F244" s="26">
        <f t="shared" si="18"/>
        <v>6534.6</v>
      </c>
      <c r="G244" s="25">
        <f t="shared" si="18"/>
        <v>0</v>
      </c>
      <c r="H244" s="47">
        <f t="shared" si="18"/>
        <v>384.95265999999998</v>
      </c>
      <c r="I244" s="28">
        <f t="shared" si="16"/>
        <v>3.0206580351537976E-2</v>
      </c>
      <c r="J244" s="28">
        <f t="shared" si="17"/>
        <v>5.8909904202246496E-2</v>
      </c>
    </row>
    <row r="245" spans="1:10" s="19" customFormat="1" ht="30" x14ac:dyDescent="0.2">
      <c r="A245" s="252"/>
      <c r="B245" s="280"/>
      <c r="C245" s="22" t="s">
        <v>98</v>
      </c>
      <c r="D245" s="25">
        <v>10206</v>
      </c>
      <c r="E245" s="25">
        <f t="shared" si="15"/>
        <v>23490.5</v>
      </c>
      <c r="F245" s="26">
        <f t="shared" si="18"/>
        <v>23490.5</v>
      </c>
      <c r="G245" s="25">
        <f t="shared" si="18"/>
        <v>0</v>
      </c>
      <c r="H245" s="27">
        <f t="shared" si="18"/>
        <v>8042.4148400000004</v>
      </c>
      <c r="I245" s="28">
        <f t="shared" si="16"/>
        <v>0.78800850872036066</v>
      </c>
      <c r="J245" s="28">
        <f t="shared" si="17"/>
        <v>0.34236882314126987</v>
      </c>
    </row>
    <row r="246" spans="1:10" s="19" customFormat="1" ht="15" x14ac:dyDescent="0.2">
      <c r="A246" s="252"/>
      <c r="B246" s="281"/>
      <c r="C246" s="22" t="s">
        <v>99</v>
      </c>
      <c r="D246" s="25">
        <f>D251+D261</f>
        <v>8275</v>
      </c>
      <c r="E246" s="25">
        <f t="shared" si="15"/>
        <v>0</v>
      </c>
      <c r="F246" s="26">
        <f t="shared" si="18"/>
        <v>0</v>
      </c>
      <c r="G246" s="25">
        <f t="shared" si="18"/>
        <v>0</v>
      </c>
      <c r="H246" s="38">
        <f t="shared" si="18"/>
        <v>0</v>
      </c>
      <c r="I246" s="28">
        <f t="shared" si="16"/>
        <v>0</v>
      </c>
      <c r="J246" s="28"/>
    </row>
    <row r="247" spans="1:10" s="19" customFormat="1" ht="15" x14ac:dyDescent="0.2">
      <c r="A247" s="252" t="s">
        <v>195</v>
      </c>
      <c r="B247" s="279" t="s">
        <v>196</v>
      </c>
      <c r="C247" s="22" t="s">
        <v>95</v>
      </c>
      <c r="D247" s="25">
        <f>D248+D249+D250+D251</f>
        <v>31225</v>
      </c>
      <c r="E247" s="25">
        <f t="shared" si="15"/>
        <v>30025.1</v>
      </c>
      <c r="F247" s="26">
        <f>F248+F249+F250+F251</f>
        <v>30025.1</v>
      </c>
      <c r="G247" s="25">
        <f>G248+G249+G250+G251</f>
        <v>0</v>
      </c>
      <c r="H247" s="27">
        <f>H248+H249+H250+H251</f>
        <v>8427.3675000000003</v>
      </c>
      <c r="I247" s="28">
        <f t="shared" si="16"/>
        <v>0.26989167333867092</v>
      </c>
      <c r="J247" s="28">
        <f t="shared" si="17"/>
        <v>0.28067741656147693</v>
      </c>
    </row>
    <row r="248" spans="1:10" s="19" customFormat="1" ht="15" x14ac:dyDescent="0.2">
      <c r="A248" s="252"/>
      <c r="B248" s="280"/>
      <c r="C248" s="22" t="s">
        <v>102</v>
      </c>
      <c r="D248" s="25">
        <f>D253</f>
        <v>0</v>
      </c>
      <c r="E248" s="25">
        <f t="shared" si="15"/>
        <v>0</v>
      </c>
      <c r="F248" s="26">
        <f t="shared" ref="F248:H251" si="19">F253</f>
        <v>0</v>
      </c>
      <c r="G248" s="25">
        <f t="shared" si="19"/>
        <v>0</v>
      </c>
      <c r="H248" s="38">
        <f t="shared" si="19"/>
        <v>0</v>
      </c>
      <c r="I248" s="28"/>
      <c r="J248" s="28"/>
    </row>
    <row r="249" spans="1:10" s="19" customFormat="1" ht="15" x14ac:dyDescent="0.2">
      <c r="A249" s="252"/>
      <c r="B249" s="280"/>
      <c r="C249" s="22" t="s">
        <v>97</v>
      </c>
      <c r="D249" s="25">
        <f>D254</f>
        <v>12744</v>
      </c>
      <c r="E249" s="25">
        <f t="shared" si="15"/>
        <v>6534.6</v>
      </c>
      <c r="F249" s="26">
        <f t="shared" si="19"/>
        <v>6534.6</v>
      </c>
      <c r="G249" s="25">
        <f t="shared" si="19"/>
        <v>0</v>
      </c>
      <c r="H249" s="47">
        <f t="shared" si="19"/>
        <v>384.95265999999998</v>
      </c>
      <c r="I249" s="28">
        <f t="shared" si="16"/>
        <v>3.0206580351537976E-2</v>
      </c>
      <c r="J249" s="28">
        <f t="shared" si="17"/>
        <v>5.8909904202246496E-2</v>
      </c>
    </row>
    <row r="250" spans="1:10" s="19" customFormat="1" ht="30" x14ac:dyDescent="0.2">
      <c r="A250" s="252"/>
      <c r="B250" s="280"/>
      <c r="C250" s="22" t="s">
        <v>98</v>
      </c>
      <c r="D250" s="25">
        <f>D255</f>
        <v>10206</v>
      </c>
      <c r="E250" s="25">
        <f t="shared" si="15"/>
        <v>23490.5</v>
      </c>
      <c r="F250" s="26">
        <f t="shared" si="19"/>
        <v>23490.5</v>
      </c>
      <c r="G250" s="25">
        <f t="shared" si="19"/>
        <v>0</v>
      </c>
      <c r="H250" s="27">
        <f t="shared" si="19"/>
        <v>8042.4148400000004</v>
      </c>
      <c r="I250" s="28">
        <f t="shared" si="16"/>
        <v>0.78800850872036066</v>
      </c>
      <c r="J250" s="28">
        <f t="shared" si="17"/>
        <v>0.34236882314126987</v>
      </c>
    </row>
    <row r="251" spans="1:10" s="19" customFormat="1" ht="15" x14ac:dyDescent="0.2">
      <c r="A251" s="252"/>
      <c r="B251" s="281"/>
      <c r="C251" s="22" t="s">
        <v>99</v>
      </c>
      <c r="D251" s="25">
        <f>D256</f>
        <v>8275</v>
      </c>
      <c r="E251" s="25">
        <f t="shared" si="15"/>
        <v>0</v>
      </c>
      <c r="F251" s="26">
        <f t="shared" si="19"/>
        <v>0</v>
      </c>
      <c r="G251" s="25">
        <f t="shared" si="19"/>
        <v>0</v>
      </c>
      <c r="H251" s="38">
        <f t="shared" si="19"/>
        <v>0</v>
      </c>
      <c r="I251" s="28">
        <f t="shared" si="16"/>
        <v>0</v>
      </c>
      <c r="J251" s="28"/>
    </row>
    <row r="252" spans="1:10" s="19" customFormat="1" ht="15" x14ac:dyDescent="0.2">
      <c r="A252" s="252" t="s">
        <v>197</v>
      </c>
      <c r="B252" s="279" t="s">
        <v>198</v>
      </c>
      <c r="C252" s="22" t="s">
        <v>95</v>
      </c>
      <c r="D252" s="25">
        <f>D253+D254+D255+D256</f>
        <v>31225</v>
      </c>
      <c r="E252" s="25">
        <f t="shared" si="15"/>
        <v>30025.1</v>
      </c>
      <c r="F252" s="26">
        <f>F253+F254+F255+F256</f>
        <v>30025.1</v>
      </c>
      <c r="G252" s="25">
        <f>G253+G254+G255+G256</f>
        <v>0</v>
      </c>
      <c r="H252" s="27">
        <f>H253+H254+H255+H256</f>
        <v>8427.3675000000003</v>
      </c>
      <c r="I252" s="28">
        <f t="shared" si="16"/>
        <v>0.26989167333867092</v>
      </c>
      <c r="J252" s="28">
        <f t="shared" si="17"/>
        <v>0.28067741656147693</v>
      </c>
    </row>
    <row r="253" spans="1:10" s="19" customFormat="1" ht="15" x14ac:dyDescent="0.2">
      <c r="A253" s="252"/>
      <c r="B253" s="280"/>
      <c r="C253" s="22" t="s">
        <v>102</v>
      </c>
      <c r="D253" s="25"/>
      <c r="E253" s="25">
        <f t="shared" si="15"/>
        <v>0</v>
      </c>
      <c r="F253" s="41"/>
      <c r="G253" s="22"/>
      <c r="H253" s="37"/>
      <c r="I253" s="28"/>
      <c r="J253" s="28"/>
    </row>
    <row r="254" spans="1:10" s="19" customFormat="1" ht="15" x14ac:dyDescent="0.2">
      <c r="A254" s="252"/>
      <c r="B254" s="280"/>
      <c r="C254" s="22" t="s">
        <v>97</v>
      </c>
      <c r="D254" s="25">
        <v>12744</v>
      </c>
      <c r="E254" s="25">
        <f t="shared" si="15"/>
        <v>6534.6</v>
      </c>
      <c r="F254" s="34">
        <v>6534.6</v>
      </c>
      <c r="G254" s="22"/>
      <c r="H254" s="11">
        <v>384.95265999999998</v>
      </c>
      <c r="I254" s="28">
        <f t="shared" si="16"/>
        <v>3.0206580351537976E-2</v>
      </c>
      <c r="J254" s="28">
        <f t="shared" si="17"/>
        <v>5.8909904202246496E-2</v>
      </c>
    </row>
    <row r="255" spans="1:10" s="19" customFormat="1" ht="30" x14ac:dyDescent="0.2">
      <c r="A255" s="252"/>
      <c r="B255" s="280"/>
      <c r="C255" s="22" t="s">
        <v>98</v>
      </c>
      <c r="D255" s="25">
        <v>10206</v>
      </c>
      <c r="E255" s="25">
        <f t="shared" si="15"/>
        <v>23490.5</v>
      </c>
      <c r="F255" s="34">
        <v>23490.5</v>
      </c>
      <c r="G255" s="22"/>
      <c r="H255" s="11">
        <v>8042.4148400000004</v>
      </c>
      <c r="I255" s="28">
        <f t="shared" si="16"/>
        <v>0.78800850872036066</v>
      </c>
      <c r="J255" s="28">
        <f t="shared" si="17"/>
        <v>0.34236882314126987</v>
      </c>
    </row>
    <row r="256" spans="1:10" s="19" customFormat="1" ht="15" x14ac:dyDescent="0.2">
      <c r="A256" s="252"/>
      <c r="B256" s="281"/>
      <c r="C256" s="22" t="s">
        <v>99</v>
      </c>
      <c r="D256" s="25">
        <v>8275</v>
      </c>
      <c r="E256" s="25">
        <f t="shared" si="15"/>
        <v>0</v>
      </c>
      <c r="F256" s="34"/>
      <c r="G256" s="22"/>
      <c r="H256" s="37"/>
      <c r="I256" s="28">
        <f t="shared" si="16"/>
        <v>0</v>
      </c>
      <c r="J256" s="28"/>
    </row>
    <row r="257" spans="1:10" s="19" customFormat="1" ht="15" x14ac:dyDescent="0.2">
      <c r="A257" s="252" t="s">
        <v>199</v>
      </c>
      <c r="B257" s="279" t="s">
        <v>200</v>
      </c>
      <c r="C257" s="22" t="s">
        <v>95</v>
      </c>
      <c r="D257" s="25">
        <f>D258+D259+D260+D261</f>
        <v>0</v>
      </c>
      <c r="E257" s="25">
        <f t="shared" si="15"/>
        <v>0</v>
      </c>
      <c r="F257" s="26">
        <f>F258+F259+F260+F261</f>
        <v>0</v>
      </c>
      <c r="G257" s="25">
        <f>G258+G259+G260+G261</f>
        <v>0</v>
      </c>
      <c r="H257" s="38">
        <f>H258+H259+H260+H261</f>
        <v>0</v>
      </c>
      <c r="I257" s="28"/>
      <c r="J257" s="28"/>
    </row>
    <row r="258" spans="1:10" s="19" customFormat="1" ht="15" x14ac:dyDescent="0.2">
      <c r="A258" s="252"/>
      <c r="B258" s="280"/>
      <c r="C258" s="22" t="s">
        <v>102</v>
      </c>
      <c r="D258" s="25">
        <f>D263+D268+D273+D278</f>
        <v>0</v>
      </c>
      <c r="E258" s="25">
        <f>F258+G258</f>
        <v>0</v>
      </c>
      <c r="F258" s="26">
        <f t="shared" ref="F258:H261" si="20">F263+F268+F273+F278</f>
        <v>0</v>
      </c>
      <c r="G258" s="25">
        <f t="shared" si="20"/>
        <v>0</v>
      </c>
      <c r="H258" s="38">
        <f t="shared" si="20"/>
        <v>0</v>
      </c>
      <c r="I258" s="28"/>
      <c r="J258" s="28"/>
    </row>
    <row r="259" spans="1:10" s="19" customFormat="1" ht="15" x14ac:dyDescent="0.2">
      <c r="A259" s="252"/>
      <c r="B259" s="280"/>
      <c r="C259" s="22" t="s">
        <v>97</v>
      </c>
      <c r="D259" s="25">
        <f>D264+D269+D274+D279</f>
        <v>0</v>
      </c>
      <c r="E259" s="25">
        <f t="shared" ref="E259:E322" si="21">F259+G259</f>
        <v>0</v>
      </c>
      <c r="F259" s="26">
        <f t="shared" si="20"/>
        <v>0</v>
      </c>
      <c r="G259" s="25">
        <f t="shared" si="20"/>
        <v>0</v>
      </c>
      <c r="H259" s="38">
        <f t="shared" si="20"/>
        <v>0</v>
      </c>
      <c r="I259" s="28"/>
      <c r="J259" s="28"/>
    </row>
    <row r="260" spans="1:10" s="19" customFormat="1" ht="30" x14ac:dyDescent="0.2">
      <c r="A260" s="252"/>
      <c r="B260" s="280"/>
      <c r="C260" s="22" t="s">
        <v>98</v>
      </c>
      <c r="D260" s="25">
        <f>D265+D270+D275+D280</f>
        <v>0</v>
      </c>
      <c r="E260" s="25">
        <f t="shared" si="21"/>
        <v>0</v>
      </c>
      <c r="F260" s="26">
        <f t="shared" si="20"/>
        <v>0</v>
      </c>
      <c r="G260" s="25">
        <f t="shared" si="20"/>
        <v>0</v>
      </c>
      <c r="H260" s="38">
        <f t="shared" si="20"/>
        <v>0</v>
      </c>
      <c r="I260" s="28"/>
      <c r="J260" s="28"/>
    </row>
    <row r="261" spans="1:10" s="19" customFormat="1" ht="53.25" customHeight="1" x14ac:dyDescent="0.2">
      <c r="A261" s="252"/>
      <c r="B261" s="281"/>
      <c r="C261" s="22" t="s">
        <v>99</v>
      </c>
      <c r="D261" s="25">
        <f>D266+D271+D276+D281</f>
        <v>0</v>
      </c>
      <c r="E261" s="25">
        <f t="shared" si="21"/>
        <v>0</v>
      </c>
      <c r="F261" s="26">
        <f t="shared" si="20"/>
        <v>0</v>
      </c>
      <c r="G261" s="25">
        <f t="shared" si="20"/>
        <v>0</v>
      </c>
      <c r="H261" s="38">
        <f t="shared" si="20"/>
        <v>0</v>
      </c>
      <c r="I261" s="28"/>
      <c r="J261" s="28"/>
    </row>
    <row r="262" spans="1:10" s="19" customFormat="1" ht="15" x14ac:dyDescent="0.2">
      <c r="A262" s="252" t="s">
        <v>201</v>
      </c>
      <c r="B262" s="279" t="s">
        <v>202</v>
      </c>
      <c r="C262" s="22" t="s">
        <v>95</v>
      </c>
      <c r="D262" s="25">
        <f>D263+D264+D265+D266</f>
        <v>0</v>
      </c>
      <c r="E262" s="25">
        <f t="shared" si="21"/>
        <v>0</v>
      </c>
      <c r="F262" s="26">
        <f>F263+F264+F265+F266</f>
        <v>0</v>
      </c>
      <c r="G262" s="25">
        <f>G263+G264+G265+G266</f>
        <v>0</v>
      </c>
      <c r="H262" s="38">
        <f>H263+H264+H265+H266</f>
        <v>0</v>
      </c>
      <c r="I262" s="28"/>
      <c r="J262" s="28"/>
    </row>
    <row r="263" spans="1:10" s="19" customFormat="1" ht="15" x14ac:dyDescent="0.2">
      <c r="A263" s="252"/>
      <c r="B263" s="280"/>
      <c r="C263" s="22" t="s">
        <v>102</v>
      </c>
      <c r="D263" s="25"/>
      <c r="E263" s="25">
        <f t="shared" si="21"/>
        <v>0</v>
      </c>
      <c r="F263" s="34"/>
      <c r="G263" s="22"/>
      <c r="H263" s="37"/>
      <c r="I263" s="28"/>
      <c r="J263" s="28"/>
    </row>
    <row r="264" spans="1:10" s="19" customFormat="1" ht="15" x14ac:dyDescent="0.2">
      <c r="A264" s="252"/>
      <c r="B264" s="280"/>
      <c r="C264" s="22" t="s">
        <v>97</v>
      </c>
      <c r="D264" s="25"/>
      <c r="E264" s="25">
        <f t="shared" si="21"/>
        <v>0</v>
      </c>
      <c r="F264" s="34"/>
      <c r="G264" s="22"/>
      <c r="H264" s="37"/>
      <c r="I264" s="28"/>
      <c r="J264" s="28"/>
    </row>
    <row r="265" spans="1:10" s="19" customFormat="1" ht="30" x14ac:dyDescent="0.2">
      <c r="A265" s="252"/>
      <c r="B265" s="280"/>
      <c r="C265" s="22" t="s">
        <v>98</v>
      </c>
      <c r="D265" s="25"/>
      <c r="E265" s="25">
        <f t="shared" si="21"/>
        <v>0</v>
      </c>
      <c r="F265" s="34"/>
      <c r="G265" s="22"/>
      <c r="H265" s="37"/>
      <c r="I265" s="28"/>
      <c r="J265" s="28"/>
    </row>
    <row r="266" spans="1:10" s="19" customFormat="1" ht="15" x14ac:dyDescent="0.2">
      <c r="A266" s="252"/>
      <c r="B266" s="281"/>
      <c r="C266" s="22" t="s">
        <v>99</v>
      </c>
      <c r="D266" s="25"/>
      <c r="E266" s="25">
        <f t="shared" si="21"/>
        <v>0</v>
      </c>
      <c r="F266" s="34"/>
      <c r="G266" s="22"/>
      <c r="H266" s="37"/>
      <c r="I266" s="28"/>
      <c r="J266" s="28"/>
    </row>
    <row r="267" spans="1:10" s="19" customFormat="1" ht="15" x14ac:dyDescent="0.2">
      <c r="A267" s="252" t="s">
        <v>203</v>
      </c>
      <c r="B267" s="279" t="s">
        <v>116</v>
      </c>
      <c r="C267" s="22" t="s">
        <v>95</v>
      </c>
      <c r="D267" s="25">
        <f>D268+D269+D270+D271</f>
        <v>0</v>
      </c>
      <c r="E267" s="25">
        <f t="shared" si="21"/>
        <v>0</v>
      </c>
      <c r="F267" s="26">
        <f>F268+F269+F270+F271</f>
        <v>0</v>
      </c>
      <c r="G267" s="25">
        <f>G268+G269+G270+G271</f>
        <v>0</v>
      </c>
      <c r="H267" s="38">
        <f>H268+H269+H270+H271</f>
        <v>0</v>
      </c>
      <c r="I267" s="28"/>
      <c r="J267" s="28"/>
    </row>
    <row r="268" spans="1:10" s="19" customFormat="1" ht="15" x14ac:dyDescent="0.2">
      <c r="A268" s="252"/>
      <c r="B268" s="280"/>
      <c r="C268" s="22" t="s">
        <v>102</v>
      </c>
      <c r="D268" s="25"/>
      <c r="E268" s="25">
        <f t="shared" si="21"/>
        <v>0</v>
      </c>
      <c r="F268" s="34"/>
      <c r="G268" s="22"/>
      <c r="H268" s="37"/>
      <c r="I268" s="28"/>
      <c r="J268" s="28"/>
    </row>
    <row r="269" spans="1:10" s="19" customFormat="1" ht="15" x14ac:dyDescent="0.2">
      <c r="A269" s="252"/>
      <c r="B269" s="280"/>
      <c r="C269" s="22" t="s">
        <v>97</v>
      </c>
      <c r="D269" s="25"/>
      <c r="E269" s="25">
        <f t="shared" si="21"/>
        <v>0</v>
      </c>
      <c r="F269" s="34"/>
      <c r="G269" s="22"/>
      <c r="H269" s="37"/>
      <c r="I269" s="28"/>
      <c r="J269" s="28"/>
    </row>
    <row r="270" spans="1:10" s="19" customFormat="1" ht="30" x14ac:dyDescent="0.2">
      <c r="A270" s="252"/>
      <c r="B270" s="280"/>
      <c r="C270" s="22" t="s">
        <v>98</v>
      </c>
      <c r="D270" s="25"/>
      <c r="E270" s="25">
        <f t="shared" si="21"/>
        <v>0</v>
      </c>
      <c r="F270" s="34"/>
      <c r="G270" s="22"/>
      <c r="H270" s="37"/>
      <c r="I270" s="28"/>
      <c r="J270" s="28"/>
    </row>
    <row r="271" spans="1:10" s="19" customFormat="1" ht="15" x14ac:dyDescent="0.2">
      <c r="A271" s="252"/>
      <c r="B271" s="281"/>
      <c r="C271" s="22" t="s">
        <v>99</v>
      </c>
      <c r="D271" s="25"/>
      <c r="E271" s="25">
        <f t="shared" si="21"/>
        <v>0</v>
      </c>
      <c r="F271" s="34"/>
      <c r="G271" s="22"/>
      <c r="H271" s="37"/>
      <c r="I271" s="28"/>
      <c r="J271" s="28"/>
    </row>
    <row r="272" spans="1:10" s="19" customFormat="1" ht="15" x14ac:dyDescent="0.2">
      <c r="A272" s="252" t="s">
        <v>204</v>
      </c>
      <c r="B272" s="279" t="s">
        <v>205</v>
      </c>
      <c r="C272" s="22" t="s">
        <v>95</v>
      </c>
      <c r="D272" s="25">
        <f>D273+D274+D275+D276</f>
        <v>0</v>
      </c>
      <c r="E272" s="25">
        <f t="shared" si="21"/>
        <v>0</v>
      </c>
      <c r="F272" s="26">
        <f>F273+F274+F275+F276</f>
        <v>0</v>
      </c>
      <c r="G272" s="25">
        <f>G273+G274+G275+G276</f>
        <v>0</v>
      </c>
      <c r="H272" s="38">
        <f>H273+H274+H275+H276</f>
        <v>0</v>
      </c>
      <c r="I272" s="28"/>
      <c r="J272" s="28"/>
    </row>
    <row r="273" spans="1:10" s="19" customFormat="1" ht="15" x14ac:dyDescent="0.2">
      <c r="A273" s="252"/>
      <c r="B273" s="280"/>
      <c r="C273" s="22" t="s">
        <v>102</v>
      </c>
      <c r="D273" s="25"/>
      <c r="E273" s="25">
        <f t="shared" si="21"/>
        <v>0</v>
      </c>
      <c r="F273" s="34"/>
      <c r="G273" s="22"/>
      <c r="H273" s="37"/>
      <c r="I273" s="28"/>
      <c r="J273" s="28"/>
    </row>
    <row r="274" spans="1:10" s="19" customFormat="1" ht="15" x14ac:dyDescent="0.2">
      <c r="A274" s="252"/>
      <c r="B274" s="280"/>
      <c r="C274" s="22" t="s">
        <v>97</v>
      </c>
      <c r="D274" s="25"/>
      <c r="E274" s="25">
        <f t="shared" si="21"/>
        <v>0</v>
      </c>
      <c r="F274" s="34"/>
      <c r="G274" s="22"/>
      <c r="H274" s="37"/>
      <c r="I274" s="28"/>
      <c r="J274" s="28"/>
    </row>
    <row r="275" spans="1:10" s="19" customFormat="1" ht="30" x14ac:dyDescent="0.2">
      <c r="A275" s="252"/>
      <c r="B275" s="280"/>
      <c r="C275" s="22" t="s">
        <v>98</v>
      </c>
      <c r="D275" s="25"/>
      <c r="E275" s="25">
        <f t="shared" si="21"/>
        <v>0</v>
      </c>
      <c r="F275" s="34"/>
      <c r="G275" s="22"/>
      <c r="H275" s="37"/>
      <c r="I275" s="28"/>
      <c r="J275" s="28"/>
    </row>
    <row r="276" spans="1:10" s="19" customFormat="1" ht="15" x14ac:dyDescent="0.2">
      <c r="A276" s="252"/>
      <c r="B276" s="281"/>
      <c r="C276" s="22" t="s">
        <v>99</v>
      </c>
      <c r="D276" s="25"/>
      <c r="E276" s="25">
        <f t="shared" si="21"/>
        <v>0</v>
      </c>
      <c r="F276" s="34"/>
      <c r="G276" s="22"/>
      <c r="H276" s="37"/>
      <c r="I276" s="28"/>
      <c r="J276" s="28"/>
    </row>
    <row r="277" spans="1:10" s="19" customFormat="1" ht="15" x14ac:dyDescent="0.2">
      <c r="A277" s="252" t="s">
        <v>206</v>
      </c>
      <c r="B277" s="279" t="s">
        <v>207</v>
      </c>
      <c r="C277" s="22" t="s">
        <v>95</v>
      </c>
      <c r="D277" s="25">
        <f>D278+D279+D280+D281</f>
        <v>0</v>
      </c>
      <c r="E277" s="25">
        <f t="shared" si="21"/>
        <v>0</v>
      </c>
      <c r="F277" s="26">
        <f>F278+F279+F280+F281</f>
        <v>0</v>
      </c>
      <c r="G277" s="25">
        <f>G278+G279+G280+G281</f>
        <v>0</v>
      </c>
      <c r="H277" s="38">
        <f>H278+H279+H280+H281</f>
        <v>0</v>
      </c>
      <c r="I277" s="28"/>
      <c r="J277" s="28"/>
    </row>
    <row r="278" spans="1:10" s="19" customFormat="1" ht="15" x14ac:dyDescent="0.2">
      <c r="A278" s="252"/>
      <c r="B278" s="280"/>
      <c r="C278" s="22" t="s">
        <v>102</v>
      </c>
      <c r="D278" s="25"/>
      <c r="E278" s="25">
        <f t="shared" si="21"/>
        <v>0</v>
      </c>
      <c r="F278" s="34"/>
      <c r="G278" s="22"/>
      <c r="H278" s="37"/>
      <c r="I278" s="28"/>
      <c r="J278" s="28"/>
    </row>
    <row r="279" spans="1:10" s="19" customFormat="1" ht="15" x14ac:dyDescent="0.2">
      <c r="A279" s="252"/>
      <c r="B279" s="280"/>
      <c r="C279" s="22" t="s">
        <v>97</v>
      </c>
      <c r="D279" s="25"/>
      <c r="E279" s="25">
        <f t="shared" si="21"/>
        <v>0</v>
      </c>
      <c r="F279" s="34"/>
      <c r="G279" s="22"/>
      <c r="H279" s="37"/>
      <c r="I279" s="28"/>
      <c r="J279" s="28"/>
    </row>
    <row r="280" spans="1:10" s="19" customFormat="1" ht="30" x14ac:dyDescent="0.2">
      <c r="A280" s="252"/>
      <c r="B280" s="280"/>
      <c r="C280" s="22" t="s">
        <v>98</v>
      </c>
      <c r="D280" s="25"/>
      <c r="E280" s="25">
        <f t="shared" si="21"/>
        <v>0</v>
      </c>
      <c r="F280" s="34"/>
      <c r="G280" s="22"/>
      <c r="H280" s="37"/>
      <c r="I280" s="28"/>
      <c r="J280" s="28"/>
    </row>
    <row r="281" spans="1:10" s="19" customFormat="1" ht="15" x14ac:dyDescent="0.2">
      <c r="A281" s="252"/>
      <c r="B281" s="281"/>
      <c r="C281" s="22" t="s">
        <v>99</v>
      </c>
      <c r="D281" s="25"/>
      <c r="E281" s="25">
        <f t="shared" si="21"/>
        <v>0</v>
      </c>
      <c r="F281" s="34"/>
      <c r="G281" s="22"/>
      <c r="H281" s="37"/>
      <c r="I281" s="28"/>
      <c r="J281" s="28"/>
    </row>
    <row r="282" spans="1:10" s="19" customFormat="1" ht="15" x14ac:dyDescent="0.2">
      <c r="A282" s="252" t="s">
        <v>208</v>
      </c>
      <c r="B282" s="279" t="s">
        <v>209</v>
      </c>
      <c r="C282" s="22" t="s">
        <v>95</v>
      </c>
      <c r="D282" s="25">
        <f>D283+D284+D285+D286</f>
        <v>200</v>
      </c>
      <c r="E282" s="25">
        <f t="shared" si="21"/>
        <v>200</v>
      </c>
      <c r="F282" s="26">
        <f>F283+F284+F285+F286</f>
        <v>200</v>
      </c>
      <c r="G282" s="25">
        <f>G283+G284+G285+G286</f>
        <v>0</v>
      </c>
      <c r="H282" s="47">
        <f>H283+H284+H285+H286</f>
        <v>170</v>
      </c>
      <c r="I282" s="28">
        <f t="shared" ref="I282:I328" si="22">+H282/D282</f>
        <v>0.85</v>
      </c>
      <c r="J282" s="28">
        <f t="shared" ref="J282:J328" si="23">+H282/E282</f>
        <v>0.85</v>
      </c>
    </row>
    <row r="283" spans="1:10" s="19" customFormat="1" ht="15" x14ac:dyDescent="0.2">
      <c r="A283" s="252"/>
      <c r="B283" s="280"/>
      <c r="C283" s="22" t="s">
        <v>102</v>
      </c>
      <c r="D283" s="25"/>
      <c r="E283" s="25">
        <f t="shared" si="21"/>
        <v>0</v>
      </c>
      <c r="F283" s="26"/>
      <c r="G283" s="25"/>
      <c r="H283" s="40"/>
      <c r="I283" s="28"/>
      <c r="J283" s="28"/>
    </row>
    <row r="284" spans="1:10" s="19" customFormat="1" ht="15" x14ac:dyDescent="0.2">
      <c r="A284" s="252"/>
      <c r="B284" s="280"/>
      <c r="C284" s="22" t="s">
        <v>97</v>
      </c>
      <c r="D284" s="25"/>
      <c r="E284" s="25">
        <f t="shared" si="21"/>
        <v>0</v>
      </c>
      <c r="F284" s="26"/>
      <c r="G284" s="25"/>
      <c r="H284" s="40"/>
      <c r="I284" s="28"/>
      <c r="J284" s="28"/>
    </row>
    <row r="285" spans="1:10" s="19" customFormat="1" ht="30" x14ac:dyDescent="0.2">
      <c r="A285" s="252"/>
      <c r="B285" s="280"/>
      <c r="C285" s="22" t="s">
        <v>98</v>
      </c>
      <c r="D285" s="25">
        <f>D290</f>
        <v>200</v>
      </c>
      <c r="E285" s="25">
        <f t="shared" si="21"/>
        <v>200</v>
      </c>
      <c r="F285" s="26">
        <f>F290</f>
        <v>200</v>
      </c>
      <c r="G285" s="25">
        <f>G290</f>
        <v>0</v>
      </c>
      <c r="H285" s="47">
        <f>H290</f>
        <v>170</v>
      </c>
      <c r="I285" s="28">
        <f t="shared" si="22"/>
        <v>0.85</v>
      </c>
      <c r="J285" s="28">
        <f t="shared" si="23"/>
        <v>0.85</v>
      </c>
    </row>
    <row r="286" spans="1:10" s="19" customFormat="1" ht="15" x14ac:dyDescent="0.2">
      <c r="A286" s="252"/>
      <c r="B286" s="281"/>
      <c r="C286" s="22" t="s">
        <v>99</v>
      </c>
      <c r="D286" s="25"/>
      <c r="E286" s="25">
        <f t="shared" si="21"/>
        <v>0</v>
      </c>
      <c r="F286" s="26"/>
      <c r="G286" s="25"/>
      <c r="H286" s="40"/>
      <c r="I286" s="28"/>
      <c r="J286" s="28"/>
    </row>
    <row r="287" spans="1:10" s="19" customFormat="1" ht="15" x14ac:dyDescent="0.2">
      <c r="A287" s="253" t="s">
        <v>210</v>
      </c>
      <c r="B287" s="279" t="s">
        <v>211</v>
      </c>
      <c r="C287" s="22" t="s">
        <v>95</v>
      </c>
      <c r="D287" s="25">
        <f>D288+D289+D290+D291</f>
        <v>200</v>
      </c>
      <c r="E287" s="25">
        <f t="shared" si="21"/>
        <v>200</v>
      </c>
      <c r="F287" s="26">
        <f>F288+F289+F290+F291</f>
        <v>200</v>
      </c>
      <c r="G287" s="25">
        <f>G288+G289+G290+G291</f>
        <v>0</v>
      </c>
      <c r="H287" s="47">
        <f>H288+H289+H290+H291</f>
        <v>170</v>
      </c>
      <c r="I287" s="28">
        <f t="shared" si="22"/>
        <v>0.85</v>
      </c>
      <c r="J287" s="28">
        <f t="shared" si="23"/>
        <v>0.85</v>
      </c>
    </row>
    <row r="288" spans="1:10" s="19" customFormat="1" ht="15" x14ac:dyDescent="0.2">
      <c r="A288" s="254"/>
      <c r="B288" s="280"/>
      <c r="C288" s="22" t="s">
        <v>102</v>
      </c>
      <c r="D288" s="25"/>
      <c r="E288" s="25">
        <f t="shared" si="21"/>
        <v>0</v>
      </c>
      <c r="F288" s="34"/>
      <c r="G288" s="22"/>
      <c r="H288" s="37"/>
      <c r="I288" s="28"/>
      <c r="J288" s="28"/>
    </row>
    <row r="289" spans="1:11" s="19" customFormat="1" ht="15" x14ac:dyDescent="0.2">
      <c r="A289" s="254"/>
      <c r="B289" s="280"/>
      <c r="C289" s="22" t="s">
        <v>97</v>
      </c>
      <c r="D289" s="25"/>
      <c r="E289" s="25">
        <f t="shared" si="21"/>
        <v>0</v>
      </c>
      <c r="F289" s="34"/>
      <c r="G289" s="22"/>
      <c r="H289" s="37"/>
      <c r="I289" s="28"/>
      <c r="J289" s="28"/>
    </row>
    <row r="290" spans="1:11" s="19" customFormat="1" ht="30" x14ac:dyDescent="0.2">
      <c r="A290" s="254"/>
      <c r="B290" s="280"/>
      <c r="C290" s="22" t="s">
        <v>98</v>
      </c>
      <c r="D290" s="25">
        <v>200</v>
      </c>
      <c r="E290" s="25">
        <f t="shared" si="21"/>
        <v>200</v>
      </c>
      <c r="F290" s="48">
        <v>200</v>
      </c>
      <c r="G290" s="22"/>
      <c r="H290" s="46">
        <v>170</v>
      </c>
      <c r="I290" s="28">
        <f t="shared" si="22"/>
        <v>0.85</v>
      </c>
      <c r="J290" s="28">
        <f t="shared" si="23"/>
        <v>0.85</v>
      </c>
    </row>
    <row r="291" spans="1:11" s="19" customFormat="1" ht="15" x14ac:dyDescent="0.2">
      <c r="A291" s="255"/>
      <c r="B291" s="281"/>
      <c r="C291" s="22" t="s">
        <v>99</v>
      </c>
      <c r="D291" s="49"/>
      <c r="E291" s="25">
        <f t="shared" si="21"/>
        <v>0</v>
      </c>
      <c r="F291" s="34"/>
      <c r="G291" s="22"/>
      <c r="H291" s="37"/>
      <c r="I291" s="28"/>
      <c r="J291" s="28"/>
    </row>
    <row r="292" spans="1:11" s="19" customFormat="1" ht="15" x14ac:dyDescent="0.2">
      <c r="A292" s="253" t="s">
        <v>212</v>
      </c>
      <c r="B292" s="279" t="s">
        <v>213</v>
      </c>
      <c r="C292" s="22" t="s">
        <v>95</v>
      </c>
      <c r="D292" s="25">
        <f>D293+D294+D295+D296</f>
        <v>3714936.3</v>
      </c>
      <c r="E292" s="25">
        <f t="shared" si="21"/>
        <v>3880542.6186000002</v>
      </c>
      <c r="F292" s="26">
        <f>F293+F294+F295+F296</f>
        <v>3230068.2</v>
      </c>
      <c r="G292" s="25">
        <f>G293+G294+G295+G296</f>
        <v>650474.41859999998</v>
      </c>
      <c r="H292" s="27">
        <f>H293+H294+H295+H296</f>
        <v>1785434.2085899997</v>
      </c>
      <c r="I292" s="28">
        <f t="shared" si="22"/>
        <v>0.48060964291366176</v>
      </c>
      <c r="J292" s="28">
        <f t="shared" si="23"/>
        <v>0.46009911089035749</v>
      </c>
    </row>
    <row r="293" spans="1:11" s="19" customFormat="1" ht="15" x14ac:dyDescent="0.2">
      <c r="A293" s="254"/>
      <c r="B293" s="280"/>
      <c r="C293" s="22" t="s">
        <v>102</v>
      </c>
      <c r="D293" s="25">
        <f>D298</f>
        <v>0</v>
      </c>
      <c r="E293" s="25">
        <f t="shared" si="21"/>
        <v>0</v>
      </c>
      <c r="F293" s="26">
        <f>F298</f>
        <v>0</v>
      </c>
      <c r="G293" s="25">
        <f>G298</f>
        <v>0</v>
      </c>
      <c r="H293" s="38">
        <f>H298</f>
        <v>0</v>
      </c>
      <c r="I293" s="28"/>
      <c r="J293" s="28"/>
    </row>
    <row r="294" spans="1:11" s="19" customFormat="1" ht="15" x14ac:dyDescent="0.2">
      <c r="A294" s="254"/>
      <c r="B294" s="280"/>
      <c r="C294" s="22" t="s">
        <v>97</v>
      </c>
      <c r="D294" s="25">
        <f>D299+D304</f>
        <v>2001626.3</v>
      </c>
      <c r="E294" s="25">
        <f t="shared" si="21"/>
        <v>2007835.7000000002</v>
      </c>
      <c r="F294" s="26">
        <f>F299+F304</f>
        <v>2007835.7000000002</v>
      </c>
      <c r="G294" s="25">
        <f>G299+G304</f>
        <v>0</v>
      </c>
      <c r="H294" s="27">
        <f>H299+H304</f>
        <v>938647.66641999991</v>
      </c>
      <c r="I294" s="28">
        <f t="shared" si="22"/>
        <v>0.4689425126058745</v>
      </c>
      <c r="J294" s="28">
        <f t="shared" si="23"/>
        <v>0.46749226862536603</v>
      </c>
    </row>
    <row r="295" spans="1:11" s="19" customFormat="1" ht="30" x14ac:dyDescent="0.2">
      <c r="A295" s="254"/>
      <c r="B295" s="280"/>
      <c r="C295" s="22" t="s">
        <v>98</v>
      </c>
      <c r="D295" s="25">
        <f>D300</f>
        <v>1201393</v>
      </c>
      <c r="E295" s="49">
        <f t="shared" si="21"/>
        <v>1222232.5</v>
      </c>
      <c r="F295" s="26">
        <f>F300+F305</f>
        <v>1222232.5</v>
      </c>
      <c r="G295" s="25">
        <f>G300</f>
        <v>0</v>
      </c>
      <c r="H295" s="27">
        <f>H300</f>
        <v>602428.15209999995</v>
      </c>
      <c r="I295" s="28">
        <f t="shared" si="22"/>
        <v>0.5014413702260625</v>
      </c>
      <c r="J295" s="28">
        <f t="shared" si="23"/>
        <v>0.49289161603868326</v>
      </c>
    </row>
    <row r="296" spans="1:11" s="19" customFormat="1" ht="15" x14ac:dyDescent="0.2">
      <c r="A296" s="255"/>
      <c r="B296" s="281"/>
      <c r="C296" s="22" t="s">
        <v>99</v>
      </c>
      <c r="D296" s="25">
        <f>D301</f>
        <v>511917</v>
      </c>
      <c r="E296" s="25">
        <f t="shared" si="21"/>
        <v>650474.41859999998</v>
      </c>
      <c r="F296" s="26">
        <f>F301+F306</f>
        <v>0</v>
      </c>
      <c r="G296" s="25">
        <f>G301</f>
        <v>650474.41859999998</v>
      </c>
      <c r="H296" s="27">
        <f>H301</f>
        <v>244358.39006999999</v>
      </c>
      <c r="I296" s="28">
        <f t="shared" si="22"/>
        <v>0.47733986187213939</v>
      </c>
      <c r="J296" s="28">
        <f t="shared" si="23"/>
        <v>0.37566179865447519</v>
      </c>
    </row>
    <row r="297" spans="1:11" s="19" customFormat="1" ht="15" x14ac:dyDescent="0.2">
      <c r="A297" s="252" t="s">
        <v>214</v>
      </c>
      <c r="B297" s="279" t="s">
        <v>215</v>
      </c>
      <c r="C297" s="22" t="s">
        <v>95</v>
      </c>
      <c r="D297" s="25">
        <f>D298+D299+D300+D301</f>
        <v>3586699.7</v>
      </c>
      <c r="E297" s="25">
        <f t="shared" si="21"/>
        <v>3752306.0186000001</v>
      </c>
      <c r="F297" s="26">
        <f>F298+F299+F300+F301</f>
        <v>3101831.6</v>
      </c>
      <c r="G297" s="25">
        <f>G298+G299+G300+G301</f>
        <v>650474.41859999998</v>
      </c>
      <c r="H297" s="27">
        <f>H298+H299+H300+H301</f>
        <v>1747305.2942899999</v>
      </c>
      <c r="I297" s="28">
        <f t="shared" si="22"/>
        <v>0.48716241682848438</v>
      </c>
      <c r="J297" s="28">
        <f t="shared" si="23"/>
        <v>0.46566172525073696</v>
      </c>
    </row>
    <row r="298" spans="1:11" s="19" customFormat="1" ht="15" x14ac:dyDescent="0.2">
      <c r="A298" s="252"/>
      <c r="B298" s="280"/>
      <c r="C298" s="22" t="s">
        <v>102</v>
      </c>
      <c r="D298" s="25"/>
      <c r="E298" s="25">
        <f t="shared" si="21"/>
        <v>0</v>
      </c>
      <c r="F298" s="34"/>
      <c r="G298" s="22"/>
      <c r="H298" s="37"/>
      <c r="I298" s="28"/>
      <c r="J298" s="28"/>
    </row>
    <row r="299" spans="1:11" s="19" customFormat="1" ht="15" x14ac:dyDescent="0.2">
      <c r="A299" s="252"/>
      <c r="B299" s="280"/>
      <c r="C299" s="22" t="s">
        <v>97</v>
      </c>
      <c r="D299" s="25">
        <v>1873389.7</v>
      </c>
      <c r="E299" s="25">
        <f t="shared" si="21"/>
        <v>1879599.1</v>
      </c>
      <c r="F299" s="161">
        <v>1879599.1</v>
      </c>
      <c r="G299" s="22"/>
      <c r="H299" s="11">
        <v>900518.75211999996</v>
      </c>
      <c r="I299" s="28">
        <f t="shared" si="22"/>
        <v>0.48068949675553357</v>
      </c>
      <c r="J299" s="28">
        <f t="shared" si="23"/>
        <v>0.47910150208094904</v>
      </c>
      <c r="K299" s="50"/>
    </row>
    <row r="300" spans="1:11" s="19" customFormat="1" ht="30" x14ac:dyDescent="0.2">
      <c r="A300" s="252"/>
      <c r="B300" s="280"/>
      <c r="C300" s="22" t="s">
        <v>98</v>
      </c>
      <c r="D300" s="25">
        <v>1201393</v>
      </c>
      <c r="E300" s="25">
        <f t="shared" si="21"/>
        <v>1222232.5</v>
      </c>
      <c r="F300" s="34">
        <v>1222232.5</v>
      </c>
      <c r="G300" s="22"/>
      <c r="H300" s="11">
        <v>602428.15209999995</v>
      </c>
      <c r="I300" s="28">
        <f t="shared" si="22"/>
        <v>0.5014413702260625</v>
      </c>
      <c r="J300" s="28">
        <f t="shared" si="23"/>
        <v>0.49289161603868326</v>
      </c>
    </row>
    <row r="301" spans="1:11" s="19" customFormat="1" ht="42" customHeight="1" x14ac:dyDescent="0.2">
      <c r="A301" s="252"/>
      <c r="B301" s="281"/>
      <c r="C301" s="22" t="s">
        <v>99</v>
      </c>
      <c r="D301" s="25">
        <v>511917</v>
      </c>
      <c r="E301" s="25">
        <f t="shared" si="21"/>
        <v>650474.41859999998</v>
      </c>
      <c r="F301" s="34"/>
      <c r="G301" s="22">
        <v>650474.41859999998</v>
      </c>
      <c r="H301" s="11">
        <v>244358.39006999999</v>
      </c>
      <c r="I301" s="28">
        <f t="shared" si="22"/>
        <v>0.47733986187213939</v>
      </c>
      <c r="J301" s="28">
        <f t="shared" si="23"/>
        <v>0.37566179865447519</v>
      </c>
    </row>
    <row r="302" spans="1:11" s="19" customFormat="1" ht="15" x14ac:dyDescent="0.2">
      <c r="A302" s="252" t="s">
        <v>216</v>
      </c>
      <c r="B302" s="279" t="s">
        <v>217</v>
      </c>
      <c r="C302" s="22" t="s">
        <v>95</v>
      </c>
      <c r="D302" s="25">
        <f>D303+D304+D305+D306</f>
        <v>128236.6</v>
      </c>
      <c r="E302" s="25">
        <f t="shared" si="21"/>
        <v>128236.6</v>
      </c>
      <c r="F302" s="26">
        <f>F303+F304+F305+F306</f>
        <v>128236.6</v>
      </c>
      <c r="G302" s="25">
        <f>G303+G304+G305+G306</f>
        <v>0</v>
      </c>
      <c r="H302" s="27">
        <f>H303+H304+H305+H306</f>
        <v>38128.914299999997</v>
      </c>
      <c r="I302" s="28">
        <f t="shared" si="22"/>
        <v>0.2973325423475045</v>
      </c>
      <c r="J302" s="28">
        <f t="shared" si="23"/>
        <v>0.2973325423475045</v>
      </c>
    </row>
    <row r="303" spans="1:11" s="19" customFormat="1" ht="15" x14ac:dyDescent="0.2">
      <c r="A303" s="252"/>
      <c r="B303" s="280"/>
      <c r="C303" s="22" t="s">
        <v>102</v>
      </c>
      <c r="D303" s="25"/>
      <c r="E303" s="25">
        <f t="shared" si="21"/>
        <v>0</v>
      </c>
      <c r="F303" s="34"/>
      <c r="G303" s="22"/>
      <c r="H303" s="37"/>
      <c r="I303" s="28"/>
      <c r="J303" s="28"/>
    </row>
    <row r="304" spans="1:11" s="19" customFormat="1" ht="15" x14ac:dyDescent="0.2">
      <c r="A304" s="252"/>
      <c r="B304" s="280"/>
      <c r="C304" s="22" t="s">
        <v>97</v>
      </c>
      <c r="D304" s="25">
        <v>128236.6</v>
      </c>
      <c r="E304" s="25">
        <f t="shared" si="21"/>
        <v>128236.6</v>
      </c>
      <c r="F304" s="34">
        <v>128236.6</v>
      </c>
      <c r="G304" s="22"/>
      <c r="H304" s="11">
        <v>38128.914299999997</v>
      </c>
      <c r="I304" s="28">
        <f t="shared" si="22"/>
        <v>0.2973325423475045</v>
      </c>
      <c r="J304" s="28">
        <f t="shared" si="23"/>
        <v>0.2973325423475045</v>
      </c>
      <c r="K304" s="22"/>
    </row>
    <row r="305" spans="1:11" s="19" customFormat="1" ht="30" x14ac:dyDescent="0.2">
      <c r="A305" s="252"/>
      <c r="B305" s="280"/>
      <c r="C305" s="22" t="s">
        <v>98</v>
      </c>
      <c r="D305" s="25"/>
      <c r="E305" s="25">
        <f t="shared" si="21"/>
        <v>0</v>
      </c>
      <c r="F305" s="34"/>
      <c r="G305" s="22"/>
      <c r="H305" s="37"/>
      <c r="I305" s="28"/>
      <c r="J305" s="28"/>
    </row>
    <row r="306" spans="1:11" s="19" customFormat="1" ht="15" x14ac:dyDescent="0.2">
      <c r="A306" s="252"/>
      <c r="B306" s="281"/>
      <c r="C306" s="22" t="s">
        <v>99</v>
      </c>
      <c r="D306" s="25"/>
      <c r="E306" s="25">
        <f t="shared" si="21"/>
        <v>0</v>
      </c>
      <c r="F306" s="34"/>
      <c r="G306" s="22"/>
      <c r="H306" s="37"/>
      <c r="I306" s="28"/>
      <c r="J306" s="28"/>
    </row>
    <row r="307" spans="1:11" s="19" customFormat="1" ht="15" customHeight="1" x14ac:dyDescent="0.2">
      <c r="A307" s="252" t="s">
        <v>218</v>
      </c>
      <c r="B307" s="252" t="s">
        <v>219</v>
      </c>
      <c r="C307" s="22" t="s">
        <v>95</v>
      </c>
      <c r="D307" s="25">
        <f>D308+D309+D310+D311</f>
        <v>0</v>
      </c>
      <c r="E307" s="25">
        <f t="shared" si="21"/>
        <v>819</v>
      </c>
      <c r="F307" s="26">
        <f>F308+F309+F310+F311</f>
        <v>819</v>
      </c>
      <c r="G307" s="25">
        <f>G308+G309+G310+G311</f>
        <v>0</v>
      </c>
      <c r="H307" s="27">
        <f>H308+H309+H310+H311</f>
        <v>0</v>
      </c>
      <c r="I307" s="28"/>
      <c r="J307" s="28"/>
    </row>
    <row r="308" spans="1:11" s="19" customFormat="1" ht="15" x14ac:dyDescent="0.2">
      <c r="A308" s="252"/>
      <c r="B308" s="252"/>
      <c r="C308" s="22" t="s">
        <v>102</v>
      </c>
      <c r="D308" s="25"/>
      <c r="E308" s="25">
        <f t="shared" si="21"/>
        <v>0</v>
      </c>
      <c r="F308" s="34"/>
      <c r="G308" s="22"/>
      <c r="H308" s="37"/>
      <c r="I308" s="28"/>
      <c r="J308" s="28"/>
    </row>
    <row r="309" spans="1:11" s="19" customFormat="1" ht="15" x14ac:dyDescent="0.2">
      <c r="A309" s="252"/>
      <c r="B309" s="252"/>
      <c r="C309" s="150" t="s">
        <v>97</v>
      </c>
      <c r="D309" s="25"/>
      <c r="E309" s="25">
        <f t="shared" si="21"/>
        <v>819</v>
      </c>
      <c r="F309" s="34">
        <v>819</v>
      </c>
      <c r="G309" s="22"/>
      <c r="H309" s="11"/>
      <c r="I309" s="28"/>
      <c r="J309" s="28"/>
    </row>
    <row r="310" spans="1:11" s="19" customFormat="1" ht="15" customHeight="1" x14ac:dyDescent="0.2">
      <c r="A310" s="252"/>
      <c r="B310" s="252"/>
      <c r="C310" s="150" t="s">
        <v>98</v>
      </c>
      <c r="D310" s="25"/>
      <c r="E310" s="25">
        <f t="shared" si="21"/>
        <v>0</v>
      </c>
      <c r="F310" s="34"/>
      <c r="G310" s="22"/>
      <c r="H310" s="37"/>
      <c r="I310" s="28"/>
      <c r="J310" s="28"/>
    </row>
    <row r="311" spans="1:11" s="19" customFormat="1" ht="15" x14ac:dyDescent="0.2">
      <c r="A311" s="252"/>
      <c r="B311" s="252"/>
      <c r="C311" s="150" t="s">
        <v>99</v>
      </c>
      <c r="D311" s="25"/>
      <c r="E311" s="25">
        <f t="shared" si="21"/>
        <v>0</v>
      </c>
      <c r="F311" s="34"/>
      <c r="G311" s="22"/>
      <c r="H311" s="37"/>
      <c r="I311" s="28"/>
      <c r="J311" s="28"/>
    </row>
    <row r="312" spans="1:11" s="19" customFormat="1" ht="15" x14ac:dyDescent="0.2">
      <c r="A312" s="253" t="s">
        <v>220</v>
      </c>
      <c r="B312" s="279" t="s">
        <v>221</v>
      </c>
      <c r="C312" s="22" t="s">
        <v>95</v>
      </c>
      <c r="D312" s="25">
        <f>D313+D314+D315+D316</f>
        <v>5515215.3599999994</v>
      </c>
      <c r="E312" s="25">
        <f t="shared" si="21"/>
        <v>5344911.3853900004</v>
      </c>
      <c r="F312" s="26">
        <f>F313+F314+F315+F316</f>
        <v>5178554.3000000007</v>
      </c>
      <c r="G312" s="25">
        <f>G313+G314+G315+G316</f>
        <v>166357.08538999999</v>
      </c>
      <c r="H312" s="27">
        <f>H313+H314+H315+H316</f>
        <v>2592204.9883200005</v>
      </c>
      <c r="I312" s="28">
        <f t="shared" si="22"/>
        <v>0.47000974923307448</v>
      </c>
      <c r="J312" s="28">
        <f t="shared" si="23"/>
        <v>0.48498558748899745</v>
      </c>
      <c r="K312" s="30"/>
    </row>
    <row r="313" spans="1:11" s="19" customFormat="1" ht="15" x14ac:dyDescent="0.2">
      <c r="A313" s="254"/>
      <c r="B313" s="280"/>
      <c r="C313" s="22" t="s">
        <v>102</v>
      </c>
      <c r="D313" s="25">
        <f>D319+D339+D349+D439+D449</f>
        <v>200000</v>
      </c>
      <c r="E313" s="25">
        <f t="shared" si="21"/>
        <v>0</v>
      </c>
      <c r="F313" s="51">
        <f>F319+F339+F349+F439+F449</f>
        <v>0</v>
      </c>
      <c r="G313" s="25">
        <f>G319+G339+G349+G439+G449</f>
        <v>0</v>
      </c>
      <c r="H313" s="27">
        <f>H319+H339+H349+H439+H449</f>
        <v>0</v>
      </c>
      <c r="I313" s="28">
        <f t="shared" si="22"/>
        <v>0</v>
      </c>
      <c r="J313" s="28"/>
    </row>
    <row r="314" spans="1:11" s="19" customFormat="1" ht="15" x14ac:dyDescent="0.2">
      <c r="A314" s="254"/>
      <c r="B314" s="280"/>
      <c r="C314" s="22" t="s">
        <v>97</v>
      </c>
      <c r="D314" s="25">
        <f>D320+D340+D350+D440+D450+D495</f>
        <v>3383064.36</v>
      </c>
      <c r="E314" s="25">
        <f t="shared" si="21"/>
        <v>3260964.6</v>
      </c>
      <c r="F314" s="26">
        <f>F320+F340+F350+F440+F450+F495</f>
        <v>3260964.6</v>
      </c>
      <c r="G314" s="25">
        <f>G320+G340+G350+G440+G450+G495</f>
        <v>0</v>
      </c>
      <c r="H314" s="27">
        <f>H320+H340+H350+H440+H450+H495</f>
        <v>1658880.3331200001</v>
      </c>
      <c r="I314" s="28">
        <f t="shared" si="22"/>
        <v>0.49034844052449539</v>
      </c>
      <c r="J314" s="28">
        <f t="shared" si="23"/>
        <v>0.50870847635696503</v>
      </c>
    </row>
    <row r="315" spans="1:11" s="19" customFormat="1" ht="30" x14ac:dyDescent="0.2">
      <c r="A315" s="254"/>
      <c r="B315" s="280"/>
      <c r="C315" s="22" t="s">
        <v>98</v>
      </c>
      <c r="D315" s="25">
        <f>D321+D341+D351+D441+D451</f>
        <v>1771207</v>
      </c>
      <c r="E315" s="25">
        <f t="shared" si="21"/>
        <v>1917589.7000000002</v>
      </c>
      <c r="F315" s="26">
        <f t="shared" ref="F315:H316" si="24">F321+F341+F351+F441+F451</f>
        <v>1917589.7000000002</v>
      </c>
      <c r="G315" s="25">
        <f t="shared" si="24"/>
        <v>0</v>
      </c>
      <c r="H315" s="27">
        <f t="shared" si="24"/>
        <v>874096.58674000017</v>
      </c>
      <c r="I315" s="28">
        <f t="shared" si="22"/>
        <v>0.49350334926408951</v>
      </c>
      <c r="J315" s="28">
        <f t="shared" si="23"/>
        <v>0.45583087286086282</v>
      </c>
    </row>
    <row r="316" spans="1:11" s="19" customFormat="1" ht="15" x14ac:dyDescent="0.2">
      <c r="A316" s="255"/>
      <c r="B316" s="281"/>
      <c r="C316" s="22" t="s">
        <v>99</v>
      </c>
      <c r="D316" s="25">
        <f>D322+D342+D352+D442+D452</f>
        <v>160944</v>
      </c>
      <c r="E316" s="25">
        <f t="shared" si="21"/>
        <v>166357.08538999999</v>
      </c>
      <c r="F316" s="26">
        <f t="shared" si="24"/>
        <v>0</v>
      </c>
      <c r="G316" s="25">
        <f t="shared" si="24"/>
        <v>166357.08538999999</v>
      </c>
      <c r="H316" s="38">
        <f t="shared" si="24"/>
        <v>59228.068460000002</v>
      </c>
      <c r="I316" s="28">
        <f t="shared" si="22"/>
        <v>0.36800420307684661</v>
      </c>
      <c r="J316" s="28">
        <f t="shared" si="23"/>
        <v>0.3560297315930272</v>
      </c>
    </row>
    <row r="317" spans="1:11" s="19" customFormat="1" ht="15" x14ac:dyDescent="0.2">
      <c r="A317" s="77" t="s">
        <v>22</v>
      </c>
      <c r="B317" s="22"/>
      <c r="C317" s="22"/>
      <c r="D317" s="25"/>
      <c r="E317" s="25">
        <f t="shared" si="21"/>
        <v>0</v>
      </c>
      <c r="F317" s="34"/>
      <c r="G317" s="22"/>
      <c r="H317" s="37"/>
      <c r="I317" s="28"/>
      <c r="J317" s="28"/>
    </row>
    <row r="318" spans="1:11" s="19" customFormat="1" ht="15" x14ac:dyDescent="0.2">
      <c r="A318" s="252" t="s">
        <v>222</v>
      </c>
      <c r="B318" s="279" t="s">
        <v>223</v>
      </c>
      <c r="C318" s="22" t="s">
        <v>95</v>
      </c>
      <c r="D318" s="25">
        <f>D319+D320+D321+D322</f>
        <v>499164</v>
      </c>
      <c r="E318" s="25">
        <f t="shared" si="21"/>
        <v>523304.34</v>
      </c>
      <c r="F318" s="26">
        <f>F319+F320+F321+F322</f>
        <v>523304.34</v>
      </c>
      <c r="G318" s="25">
        <f>G319+G320+G321+G322</f>
        <v>0</v>
      </c>
      <c r="H318" s="27">
        <f>H319+H320+H321+H322</f>
        <v>187308.31063000002</v>
      </c>
      <c r="I318" s="28">
        <f t="shared" si="22"/>
        <v>0.37524402927695111</v>
      </c>
      <c r="J318" s="28">
        <f t="shared" si="23"/>
        <v>0.35793379934513825</v>
      </c>
    </row>
    <row r="319" spans="1:11" s="19" customFormat="1" ht="15" x14ac:dyDescent="0.2">
      <c r="A319" s="252"/>
      <c r="B319" s="280"/>
      <c r="C319" s="22" t="s">
        <v>102</v>
      </c>
      <c r="D319" s="25">
        <f>D324+D329+D334</f>
        <v>0</v>
      </c>
      <c r="E319" s="25">
        <f t="shared" si="21"/>
        <v>0</v>
      </c>
      <c r="F319" s="26">
        <f>F324+F329+F334</f>
        <v>0</v>
      </c>
      <c r="G319" s="25">
        <f>G324+G329+G334</f>
        <v>0</v>
      </c>
      <c r="H319" s="38">
        <f>H324+H329+H334</f>
        <v>0</v>
      </c>
      <c r="I319" s="28"/>
      <c r="J319" s="28"/>
    </row>
    <row r="320" spans="1:11" s="19" customFormat="1" ht="15" x14ac:dyDescent="0.2">
      <c r="A320" s="252"/>
      <c r="B320" s="280"/>
      <c r="C320" s="22" t="s">
        <v>97</v>
      </c>
      <c r="D320" s="25">
        <f>D325+D330+D335</f>
        <v>105602</v>
      </c>
      <c r="E320" s="25">
        <f t="shared" si="21"/>
        <v>165439.14000000001</v>
      </c>
      <c r="F320" s="26">
        <f t="shared" ref="F320:G322" si="25">F325+F330+F335</f>
        <v>165439.14000000001</v>
      </c>
      <c r="G320" s="25">
        <f t="shared" si="25"/>
        <v>0</v>
      </c>
      <c r="H320" s="27">
        <f>H325+H330+H335</f>
        <v>19008.700840000001</v>
      </c>
      <c r="I320" s="28">
        <f t="shared" si="22"/>
        <v>0.18000322759038656</v>
      </c>
      <c r="J320" s="28">
        <f t="shared" si="23"/>
        <v>0.11489845051177128</v>
      </c>
    </row>
    <row r="321" spans="1:10" s="19" customFormat="1" ht="30" x14ac:dyDescent="0.2">
      <c r="A321" s="252"/>
      <c r="B321" s="280"/>
      <c r="C321" s="22" t="s">
        <v>98</v>
      </c>
      <c r="D321" s="25">
        <f>D326+D331+D336</f>
        <v>368128</v>
      </c>
      <c r="E321" s="25">
        <f t="shared" si="21"/>
        <v>357865.2</v>
      </c>
      <c r="F321" s="26">
        <f t="shared" si="25"/>
        <v>357865.2</v>
      </c>
      <c r="G321" s="25">
        <f t="shared" si="25"/>
        <v>0</v>
      </c>
      <c r="H321" s="27">
        <f>H326+H331+H336</f>
        <v>168299.60979000002</v>
      </c>
      <c r="I321" s="28">
        <f t="shared" si="22"/>
        <v>0.45717687812391344</v>
      </c>
      <c r="J321" s="28">
        <f t="shared" si="23"/>
        <v>0.47028772227643262</v>
      </c>
    </row>
    <row r="322" spans="1:10" s="19" customFormat="1" ht="15" x14ac:dyDescent="0.2">
      <c r="A322" s="252"/>
      <c r="B322" s="281"/>
      <c r="C322" s="22" t="s">
        <v>99</v>
      </c>
      <c r="D322" s="25">
        <f>D327+D332+D337</f>
        <v>25434</v>
      </c>
      <c r="E322" s="25">
        <f t="shared" si="21"/>
        <v>0</v>
      </c>
      <c r="F322" s="26">
        <f t="shared" si="25"/>
        <v>0</v>
      </c>
      <c r="G322" s="25">
        <f t="shared" si="25"/>
        <v>0</v>
      </c>
      <c r="H322" s="38">
        <f>H327+H332+H337</f>
        <v>0</v>
      </c>
      <c r="I322" s="28">
        <f t="shared" si="22"/>
        <v>0</v>
      </c>
      <c r="J322" s="28"/>
    </row>
    <row r="323" spans="1:10" s="19" customFormat="1" ht="15" customHeight="1" x14ac:dyDescent="0.2">
      <c r="A323" s="252" t="s">
        <v>224</v>
      </c>
      <c r="B323" s="279" t="s">
        <v>225</v>
      </c>
      <c r="C323" s="22" t="s">
        <v>95</v>
      </c>
      <c r="D323" s="25">
        <f>D324+D325+D326+D327</f>
        <v>449367</v>
      </c>
      <c r="E323" s="25">
        <f t="shared" ref="E323:E386" si="26">F323+G323</f>
        <v>440812.04000000004</v>
      </c>
      <c r="F323" s="26">
        <f>F324+F325+F326+F327</f>
        <v>440812.04000000004</v>
      </c>
      <c r="G323" s="25">
        <f>G324+G325+G326+G327</f>
        <v>0</v>
      </c>
      <c r="H323" s="38">
        <f>H324+H325+H326+H327</f>
        <v>158746.60533000002</v>
      </c>
      <c r="I323" s="28">
        <f t="shared" si="22"/>
        <v>0.35326716320958151</v>
      </c>
      <c r="J323" s="28">
        <f t="shared" si="23"/>
        <v>0.36012311580690948</v>
      </c>
    </row>
    <row r="324" spans="1:10" s="19" customFormat="1" ht="15" x14ac:dyDescent="0.2">
      <c r="A324" s="252"/>
      <c r="B324" s="280"/>
      <c r="C324" s="22" t="s">
        <v>102</v>
      </c>
      <c r="D324" s="25"/>
      <c r="E324" s="25">
        <f t="shared" si="26"/>
        <v>0</v>
      </c>
      <c r="F324" s="34"/>
      <c r="G324" s="22"/>
      <c r="H324" s="37"/>
      <c r="I324" s="28"/>
      <c r="J324" s="28"/>
    </row>
    <row r="325" spans="1:10" s="19" customFormat="1" ht="15" x14ac:dyDescent="0.2">
      <c r="A325" s="252"/>
      <c r="B325" s="280"/>
      <c r="C325" s="22" t="s">
        <v>97</v>
      </c>
      <c r="D325" s="25">
        <v>105602</v>
      </c>
      <c r="E325" s="25">
        <f t="shared" si="26"/>
        <v>123167.84</v>
      </c>
      <c r="F325" s="34">
        <v>123167.84</v>
      </c>
      <c r="G325" s="22"/>
      <c r="H325" s="37">
        <v>16329.358130000001</v>
      </c>
      <c r="I325" s="28">
        <f t="shared" si="22"/>
        <v>0.15463114458059507</v>
      </c>
      <c r="J325" s="28">
        <f t="shared" si="23"/>
        <v>0.13257809936424964</v>
      </c>
    </row>
    <row r="326" spans="1:10" s="19" customFormat="1" ht="30" x14ac:dyDescent="0.2">
      <c r="A326" s="252"/>
      <c r="B326" s="280"/>
      <c r="C326" s="22" t="s">
        <v>98</v>
      </c>
      <c r="D326" s="25">
        <v>327708</v>
      </c>
      <c r="E326" s="25">
        <f t="shared" si="26"/>
        <v>317644.2</v>
      </c>
      <c r="F326" s="34">
        <v>317644.2</v>
      </c>
      <c r="G326" s="22"/>
      <c r="H326" s="37">
        <v>142417.24720000001</v>
      </c>
      <c r="I326" s="28">
        <f t="shared" si="22"/>
        <v>0.43458581175924915</v>
      </c>
      <c r="J326" s="28">
        <f t="shared" si="23"/>
        <v>0.4483546282286911</v>
      </c>
    </row>
    <row r="327" spans="1:10" s="19" customFormat="1" ht="124.5" customHeight="1" x14ac:dyDescent="0.2">
      <c r="A327" s="252"/>
      <c r="B327" s="281"/>
      <c r="C327" s="22" t="s">
        <v>99</v>
      </c>
      <c r="D327" s="25">
        <v>16057</v>
      </c>
      <c r="E327" s="25">
        <f t="shared" si="26"/>
        <v>0</v>
      </c>
      <c r="F327" s="34"/>
      <c r="G327" s="22"/>
      <c r="H327" s="37"/>
      <c r="I327" s="28">
        <f t="shared" si="22"/>
        <v>0</v>
      </c>
      <c r="J327" s="28"/>
    </row>
    <row r="328" spans="1:10" s="19" customFormat="1" ht="15" customHeight="1" x14ac:dyDescent="0.2">
      <c r="A328" s="252" t="s">
        <v>226</v>
      </c>
      <c r="B328" s="279" t="s">
        <v>227</v>
      </c>
      <c r="C328" s="22" t="s">
        <v>95</v>
      </c>
      <c r="D328" s="25">
        <f>D329+D330+D331+D332</f>
        <v>9920</v>
      </c>
      <c r="E328" s="25">
        <f t="shared" si="26"/>
        <v>8309.2999999999993</v>
      </c>
      <c r="F328" s="26">
        <f>F329+F330+F331+F332</f>
        <v>8309.2999999999993</v>
      </c>
      <c r="G328" s="25">
        <f>G329+G330+G331+G332</f>
        <v>0</v>
      </c>
      <c r="H328" s="38">
        <f>H329+H330+H331+H332</f>
        <v>2622.1819099999998</v>
      </c>
      <c r="I328" s="28">
        <f t="shared" si="22"/>
        <v>0.26433285383064514</v>
      </c>
      <c r="J328" s="28">
        <f t="shared" si="23"/>
        <v>0.31557193867112754</v>
      </c>
    </row>
    <row r="329" spans="1:10" s="19" customFormat="1" ht="15" x14ac:dyDescent="0.2">
      <c r="A329" s="252"/>
      <c r="B329" s="280"/>
      <c r="C329" s="22" t="s">
        <v>102</v>
      </c>
      <c r="D329" s="25"/>
      <c r="E329" s="25">
        <f t="shared" si="26"/>
        <v>0</v>
      </c>
      <c r="F329" s="34"/>
      <c r="G329" s="22"/>
      <c r="H329" s="37"/>
      <c r="I329" s="28"/>
      <c r="J329" s="28"/>
    </row>
    <row r="330" spans="1:10" s="19" customFormat="1" ht="15" x14ac:dyDescent="0.2">
      <c r="A330" s="252"/>
      <c r="B330" s="280"/>
      <c r="C330" s="22" t="s">
        <v>97</v>
      </c>
      <c r="D330" s="25"/>
      <c r="E330" s="25">
        <f t="shared" si="26"/>
        <v>7766.3</v>
      </c>
      <c r="F330" s="34">
        <v>7766.3</v>
      </c>
      <c r="G330" s="22"/>
      <c r="H330" s="37">
        <v>2622.1819099999998</v>
      </c>
      <c r="I330" s="28"/>
      <c r="J330" s="28">
        <f t="shared" ref="J330:J361" si="27">+H330/E330</f>
        <v>0.33763592830562811</v>
      </c>
    </row>
    <row r="331" spans="1:10" s="19" customFormat="1" ht="30" x14ac:dyDescent="0.2">
      <c r="A331" s="252"/>
      <c r="B331" s="280"/>
      <c r="C331" s="22" t="s">
        <v>98</v>
      </c>
      <c r="D331" s="25">
        <v>543</v>
      </c>
      <c r="E331" s="25">
        <f t="shared" si="26"/>
        <v>543</v>
      </c>
      <c r="F331" s="34">
        <v>543</v>
      </c>
      <c r="G331" s="22"/>
      <c r="H331" s="37"/>
      <c r="I331" s="28">
        <f t="shared" ref="I331:I361" si="28">+H331/D331</f>
        <v>0</v>
      </c>
      <c r="J331" s="28">
        <f t="shared" si="27"/>
        <v>0</v>
      </c>
    </row>
    <row r="332" spans="1:10" s="19" customFormat="1" ht="15" x14ac:dyDescent="0.2">
      <c r="A332" s="252"/>
      <c r="B332" s="281"/>
      <c r="C332" s="22" t="s">
        <v>99</v>
      </c>
      <c r="D332" s="25">
        <v>9377</v>
      </c>
      <c r="E332" s="25">
        <f t="shared" si="26"/>
        <v>0</v>
      </c>
      <c r="F332" s="34"/>
      <c r="G332" s="22"/>
      <c r="H332" s="37"/>
      <c r="I332" s="28">
        <f t="shared" si="28"/>
        <v>0</v>
      </c>
      <c r="J332" s="28"/>
    </row>
    <row r="333" spans="1:10" s="19" customFormat="1" ht="15" customHeight="1" x14ac:dyDescent="0.2">
      <c r="A333" s="252" t="s">
        <v>228</v>
      </c>
      <c r="B333" s="279" t="s">
        <v>229</v>
      </c>
      <c r="C333" s="22" t="s">
        <v>95</v>
      </c>
      <c r="D333" s="25">
        <f>D334+D335+D336+D337</f>
        <v>39877</v>
      </c>
      <c r="E333" s="25">
        <f t="shared" si="26"/>
        <v>74183</v>
      </c>
      <c r="F333" s="26">
        <f>F334+F335+F336+F337</f>
        <v>74183</v>
      </c>
      <c r="G333" s="25">
        <f>G334+G335+G336+G337</f>
        <v>0</v>
      </c>
      <c r="H333" s="27">
        <f>H334+H335+H336+H337</f>
        <v>25939.523390000002</v>
      </c>
      <c r="I333" s="28">
        <f t="shared" si="28"/>
        <v>0.65048833638438208</v>
      </c>
      <c r="J333" s="28">
        <f t="shared" si="27"/>
        <v>0.34966937694620065</v>
      </c>
    </row>
    <row r="334" spans="1:10" s="19" customFormat="1" ht="15" x14ac:dyDescent="0.2">
      <c r="A334" s="252"/>
      <c r="B334" s="280"/>
      <c r="C334" s="22" t="s">
        <v>102</v>
      </c>
      <c r="D334" s="25"/>
      <c r="E334" s="25">
        <f t="shared" si="26"/>
        <v>0</v>
      </c>
      <c r="F334" s="34"/>
      <c r="G334" s="22"/>
      <c r="H334" s="37"/>
      <c r="I334" s="28"/>
      <c r="J334" s="28"/>
    </row>
    <row r="335" spans="1:10" s="19" customFormat="1" ht="15" x14ac:dyDescent="0.2">
      <c r="A335" s="252"/>
      <c r="B335" s="280"/>
      <c r="C335" s="22" t="s">
        <v>97</v>
      </c>
      <c r="D335" s="25"/>
      <c r="E335" s="25">
        <f t="shared" si="26"/>
        <v>34505</v>
      </c>
      <c r="F335" s="34">
        <v>34505</v>
      </c>
      <c r="G335" s="22"/>
      <c r="H335" s="37">
        <v>57.160800000000002</v>
      </c>
      <c r="I335" s="28"/>
      <c r="J335" s="28">
        <f t="shared" si="27"/>
        <v>1.6565946964208086E-3</v>
      </c>
    </row>
    <row r="336" spans="1:10" s="19" customFormat="1" ht="30" x14ac:dyDescent="0.2">
      <c r="A336" s="252"/>
      <c r="B336" s="280"/>
      <c r="C336" s="22" t="s">
        <v>98</v>
      </c>
      <c r="D336" s="25">
        <v>39877</v>
      </c>
      <c r="E336" s="25">
        <f t="shared" si="26"/>
        <v>39678</v>
      </c>
      <c r="F336" s="34">
        <v>39678</v>
      </c>
      <c r="G336" s="22"/>
      <c r="H336" s="37">
        <v>25882.362590000001</v>
      </c>
      <c r="I336" s="28">
        <f t="shared" si="28"/>
        <v>0.64905490859392634</v>
      </c>
      <c r="J336" s="28">
        <f t="shared" si="27"/>
        <v>0.65231016155048138</v>
      </c>
    </row>
    <row r="337" spans="1:10" s="19" customFormat="1" ht="15" x14ac:dyDescent="0.2">
      <c r="A337" s="252"/>
      <c r="B337" s="281"/>
      <c r="C337" s="22" t="s">
        <v>99</v>
      </c>
      <c r="D337" s="25"/>
      <c r="E337" s="25">
        <f t="shared" si="26"/>
        <v>0</v>
      </c>
      <c r="F337" s="34"/>
      <c r="G337" s="22"/>
      <c r="H337" s="37"/>
      <c r="I337" s="28"/>
      <c r="J337" s="28"/>
    </row>
    <row r="338" spans="1:10" s="19" customFormat="1" ht="15" x14ac:dyDescent="0.2">
      <c r="A338" s="252" t="s">
        <v>230</v>
      </c>
      <c r="B338" s="279" t="s">
        <v>231</v>
      </c>
      <c r="C338" s="22" t="s">
        <v>95</v>
      </c>
      <c r="D338" s="25">
        <f>D339+D340+D341+D342</f>
        <v>0</v>
      </c>
      <c r="E338" s="25">
        <f t="shared" si="26"/>
        <v>0</v>
      </c>
      <c r="F338" s="26">
        <f>F339+F340+F341+F342</f>
        <v>0</v>
      </c>
      <c r="G338" s="25">
        <f>G339+G340+G341+G342</f>
        <v>0</v>
      </c>
      <c r="H338" s="38">
        <f>H339+H340+H341+H342</f>
        <v>0</v>
      </c>
      <c r="I338" s="28"/>
      <c r="J338" s="28"/>
    </row>
    <row r="339" spans="1:10" s="19" customFormat="1" ht="15" x14ac:dyDescent="0.2">
      <c r="A339" s="252"/>
      <c r="B339" s="280"/>
      <c r="C339" s="22" t="s">
        <v>102</v>
      </c>
      <c r="D339" s="25">
        <f>D344</f>
        <v>0</v>
      </c>
      <c r="E339" s="25">
        <f t="shared" si="26"/>
        <v>0</v>
      </c>
      <c r="F339" s="34"/>
      <c r="G339" s="22"/>
      <c r="H339" s="37"/>
      <c r="I339" s="28"/>
      <c r="J339" s="28"/>
    </row>
    <row r="340" spans="1:10" s="19" customFormat="1" ht="15" x14ac:dyDescent="0.2">
      <c r="A340" s="252"/>
      <c r="B340" s="280"/>
      <c r="C340" s="22" t="s">
        <v>97</v>
      </c>
      <c r="D340" s="25">
        <f>D345</f>
        <v>0</v>
      </c>
      <c r="E340" s="25">
        <f t="shared" si="26"/>
        <v>0</v>
      </c>
      <c r="F340" s="34"/>
      <c r="G340" s="22"/>
      <c r="H340" s="37"/>
      <c r="I340" s="28"/>
      <c r="J340" s="28"/>
    </row>
    <row r="341" spans="1:10" s="19" customFormat="1" ht="30" x14ac:dyDescent="0.2">
      <c r="A341" s="252"/>
      <c r="B341" s="280"/>
      <c r="C341" s="22" t="s">
        <v>98</v>
      </c>
      <c r="D341" s="25">
        <f>D346</f>
        <v>0</v>
      </c>
      <c r="E341" s="25">
        <f t="shared" si="26"/>
        <v>0</v>
      </c>
      <c r="F341" s="34"/>
      <c r="G341" s="22"/>
      <c r="H341" s="37"/>
      <c r="I341" s="28"/>
      <c r="J341" s="28"/>
    </row>
    <row r="342" spans="1:10" s="19" customFormat="1" ht="40.5" customHeight="1" x14ac:dyDescent="0.2">
      <c r="A342" s="252"/>
      <c r="B342" s="281"/>
      <c r="C342" s="22" t="s">
        <v>99</v>
      </c>
      <c r="D342" s="25">
        <f>D347</f>
        <v>0</v>
      </c>
      <c r="E342" s="25">
        <f t="shared" si="26"/>
        <v>0</v>
      </c>
      <c r="F342" s="34"/>
      <c r="G342" s="22"/>
      <c r="H342" s="37"/>
      <c r="I342" s="28"/>
      <c r="J342" s="28"/>
    </row>
    <row r="343" spans="1:10" s="19" customFormat="1" ht="15" x14ac:dyDescent="0.2">
      <c r="A343" s="252" t="s">
        <v>232</v>
      </c>
      <c r="B343" s="279" t="s">
        <v>233</v>
      </c>
      <c r="C343" s="22" t="s">
        <v>95</v>
      </c>
      <c r="D343" s="25">
        <f>SUM(D344:D347)</f>
        <v>0</v>
      </c>
      <c r="E343" s="25">
        <f t="shared" si="26"/>
        <v>0</v>
      </c>
      <c r="F343" s="26">
        <f>F344+F345+F346+F347</f>
        <v>0</v>
      </c>
      <c r="G343" s="25">
        <f>G344+G345+G346+G347</f>
        <v>0</v>
      </c>
      <c r="H343" s="38">
        <f>H344+H345+H346+H347</f>
        <v>0</v>
      </c>
      <c r="I343" s="28"/>
      <c r="J343" s="28"/>
    </row>
    <row r="344" spans="1:10" s="19" customFormat="1" ht="15" x14ac:dyDescent="0.2">
      <c r="A344" s="252"/>
      <c r="B344" s="280"/>
      <c r="C344" s="22" t="s">
        <v>102</v>
      </c>
      <c r="D344" s="25"/>
      <c r="E344" s="25">
        <f t="shared" si="26"/>
        <v>0</v>
      </c>
      <c r="F344" s="34"/>
      <c r="G344" s="22"/>
      <c r="H344" s="37"/>
      <c r="I344" s="28"/>
      <c r="J344" s="28"/>
    </row>
    <row r="345" spans="1:10" s="19" customFormat="1" ht="15" x14ac:dyDescent="0.2">
      <c r="A345" s="252"/>
      <c r="B345" s="280"/>
      <c r="C345" s="22" t="s">
        <v>97</v>
      </c>
      <c r="D345" s="25"/>
      <c r="E345" s="25">
        <f t="shared" si="26"/>
        <v>0</v>
      </c>
      <c r="F345" s="34"/>
      <c r="G345" s="22"/>
      <c r="H345" s="37"/>
      <c r="I345" s="28"/>
      <c r="J345" s="28"/>
    </row>
    <row r="346" spans="1:10" s="19" customFormat="1" ht="30" x14ac:dyDescent="0.2">
      <c r="A346" s="252"/>
      <c r="B346" s="280"/>
      <c r="C346" s="22" t="s">
        <v>98</v>
      </c>
      <c r="D346" s="25"/>
      <c r="E346" s="25">
        <f t="shared" si="26"/>
        <v>0</v>
      </c>
      <c r="F346" s="34"/>
      <c r="G346" s="22"/>
      <c r="H346" s="37"/>
      <c r="I346" s="28"/>
      <c r="J346" s="28"/>
    </row>
    <row r="347" spans="1:10" s="19" customFormat="1" ht="15" x14ac:dyDescent="0.2">
      <c r="A347" s="252"/>
      <c r="B347" s="281"/>
      <c r="C347" s="22" t="s">
        <v>99</v>
      </c>
      <c r="D347" s="25"/>
      <c r="E347" s="25">
        <f t="shared" si="26"/>
        <v>0</v>
      </c>
      <c r="F347" s="34"/>
      <c r="G347" s="22"/>
      <c r="H347" s="37"/>
      <c r="I347" s="28"/>
      <c r="J347" s="28"/>
    </row>
    <row r="348" spans="1:10" s="19" customFormat="1" ht="15" x14ac:dyDescent="0.2">
      <c r="A348" s="252" t="s">
        <v>234</v>
      </c>
      <c r="B348" s="279" t="s">
        <v>235</v>
      </c>
      <c r="C348" s="22" t="s">
        <v>95</v>
      </c>
      <c r="D348" s="25">
        <f>D349+D350+D351+D352</f>
        <v>543903.06000000006</v>
      </c>
      <c r="E348" s="25">
        <f t="shared" si="26"/>
        <v>317337.7</v>
      </c>
      <c r="F348" s="26">
        <f>F349+F350+F351+F352</f>
        <v>316018.7</v>
      </c>
      <c r="G348" s="25">
        <f>G349+G350+G351+G352</f>
        <v>1319</v>
      </c>
      <c r="H348" s="27">
        <f>H349+H350+H351+H352</f>
        <v>56648.593740000004</v>
      </c>
      <c r="I348" s="28">
        <f t="shared" si="28"/>
        <v>0.10415200410896751</v>
      </c>
      <c r="J348" s="28">
        <f t="shared" si="27"/>
        <v>0.17851201965603206</v>
      </c>
    </row>
    <row r="349" spans="1:10" s="19" customFormat="1" ht="15" x14ac:dyDescent="0.2">
      <c r="A349" s="252"/>
      <c r="B349" s="280"/>
      <c r="C349" s="22" t="s">
        <v>102</v>
      </c>
      <c r="D349" s="25">
        <f>D354+D414+D429+D434</f>
        <v>200000</v>
      </c>
      <c r="E349" s="25">
        <f t="shared" si="26"/>
        <v>0</v>
      </c>
      <c r="F349" s="51">
        <f t="shared" ref="F349:H352" si="29">F354+F414+F429+F434</f>
        <v>0</v>
      </c>
      <c r="G349" s="25">
        <f t="shared" si="29"/>
        <v>0</v>
      </c>
      <c r="H349" s="27">
        <f t="shared" si="29"/>
        <v>0</v>
      </c>
      <c r="I349" s="28">
        <f t="shared" si="28"/>
        <v>0</v>
      </c>
      <c r="J349" s="28"/>
    </row>
    <row r="350" spans="1:10" s="19" customFormat="1" ht="15" x14ac:dyDescent="0.2">
      <c r="A350" s="252"/>
      <c r="B350" s="280"/>
      <c r="C350" s="22" t="s">
        <v>97</v>
      </c>
      <c r="D350" s="25">
        <f>D355+D415+D430+D435</f>
        <v>166680.06</v>
      </c>
      <c r="E350" s="25">
        <f t="shared" si="26"/>
        <v>0</v>
      </c>
      <c r="F350" s="26">
        <f t="shared" si="29"/>
        <v>0</v>
      </c>
      <c r="G350" s="25">
        <f t="shared" si="29"/>
        <v>0</v>
      </c>
      <c r="H350" s="38">
        <f t="shared" si="29"/>
        <v>0</v>
      </c>
      <c r="I350" s="28">
        <f t="shared" si="28"/>
        <v>0</v>
      </c>
      <c r="J350" s="28"/>
    </row>
    <row r="351" spans="1:10" s="19" customFormat="1" ht="30" x14ac:dyDescent="0.2">
      <c r="A351" s="252"/>
      <c r="B351" s="280"/>
      <c r="C351" s="22" t="s">
        <v>98</v>
      </c>
      <c r="D351" s="25">
        <f>D356+D416+D431+D436</f>
        <v>177223</v>
      </c>
      <c r="E351" s="25">
        <f t="shared" si="26"/>
        <v>316018.7</v>
      </c>
      <c r="F351" s="26">
        <f t="shared" si="29"/>
        <v>316018.7</v>
      </c>
      <c r="G351" s="25">
        <f t="shared" si="29"/>
        <v>0</v>
      </c>
      <c r="H351" s="27">
        <f t="shared" si="29"/>
        <v>56648.593740000004</v>
      </c>
      <c r="I351" s="28">
        <f t="shared" si="28"/>
        <v>0.31964583457000506</v>
      </c>
      <c r="J351" s="28">
        <f t="shared" si="27"/>
        <v>0.17925709377324822</v>
      </c>
    </row>
    <row r="352" spans="1:10" s="19" customFormat="1" ht="15" x14ac:dyDescent="0.2">
      <c r="A352" s="252"/>
      <c r="B352" s="281"/>
      <c r="C352" s="22" t="s">
        <v>99</v>
      </c>
      <c r="D352" s="25">
        <f>D357+D417+D432+D437</f>
        <v>0</v>
      </c>
      <c r="E352" s="25">
        <f t="shared" si="26"/>
        <v>1319</v>
      </c>
      <c r="F352" s="26">
        <f t="shared" si="29"/>
        <v>0</v>
      </c>
      <c r="G352" s="25">
        <f t="shared" si="29"/>
        <v>1319</v>
      </c>
      <c r="H352" s="38">
        <f t="shared" si="29"/>
        <v>0</v>
      </c>
      <c r="I352" s="28"/>
      <c r="J352" s="28"/>
    </row>
    <row r="353" spans="1:11" s="19" customFormat="1" ht="15" x14ac:dyDescent="0.2">
      <c r="A353" s="252" t="s">
        <v>236</v>
      </c>
      <c r="B353" s="279" t="s">
        <v>237</v>
      </c>
      <c r="C353" s="22" t="s">
        <v>95</v>
      </c>
      <c r="D353" s="25">
        <f>D354+D355+D356+D357</f>
        <v>455644.06</v>
      </c>
      <c r="E353" s="25">
        <f t="shared" si="26"/>
        <v>225759.7</v>
      </c>
      <c r="F353" s="26">
        <f>F354+F355+F356+F357</f>
        <v>225759.7</v>
      </c>
      <c r="G353" s="25">
        <f>G354+G355+G356+G357</f>
        <v>0</v>
      </c>
      <c r="H353" s="27">
        <f>H354+H355+H356+H357</f>
        <v>49564.334650000004</v>
      </c>
      <c r="I353" s="28">
        <f t="shared" si="28"/>
        <v>0.10877862568865708</v>
      </c>
      <c r="J353" s="28">
        <f t="shared" si="27"/>
        <v>0.21954465145905139</v>
      </c>
    </row>
    <row r="354" spans="1:11" s="19" customFormat="1" ht="15" x14ac:dyDescent="0.2">
      <c r="A354" s="252"/>
      <c r="B354" s="280"/>
      <c r="C354" s="22" t="s">
        <v>102</v>
      </c>
      <c r="D354" s="25">
        <f>D359+D364+D369+D374+D379+D384+D389+D394+D399+D404+D409</f>
        <v>200000</v>
      </c>
      <c r="E354" s="25">
        <f t="shared" si="26"/>
        <v>0</v>
      </c>
      <c r="F354" s="26">
        <f t="shared" ref="F354:H356" si="30">F359+F364+F369+F374+F379+F384+F389+F394+F399+F404</f>
        <v>0</v>
      </c>
      <c r="G354" s="25">
        <f t="shared" si="30"/>
        <v>0</v>
      </c>
      <c r="H354" s="38">
        <f t="shared" si="30"/>
        <v>0</v>
      </c>
      <c r="I354" s="28">
        <f t="shared" si="28"/>
        <v>0</v>
      </c>
      <c r="J354" s="28"/>
    </row>
    <row r="355" spans="1:11" s="19" customFormat="1" ht="15" x14ac:dyDescent="0.2">
      <c r="A355" s="252"/>
      <c r="B355" s="280"/>
      <c r="C355" s="22" t="s">
        <v>97</v>
      </c>
      <c r="D355" s="25">
        <f>D360+D365+D370+D375+D380+D385+D390+D395+D400+D405+D410</f>
        <v>166680.06</v>
      </c>
      <c r="E355" s="25">
        <f t="shared" si="26"/>
        <v>0</v>
      </c>
      <c r="F355" s="26">
        <f t="shared" si="30"/>
        <v>0</v>
      </c>
      <c r="G355" s="25">
        <f t="shared" si="30"/>
        <v>0</v>
      </c>
      <c r="H355" s="38">
        <f t="shared" si="30"/>
        <v>0</v>
      </c>
      <c r="I355" s="28">
        <f t="shared" si="28"/>
        <v>0</v>
      </c>
      <c r="J355" s="28"/>
    </row>
    <row r="356" spans="1:11" s="19" customFormat="1" ht="30" x14ac:dyDescent="0.2">
      <c r="A356" s="252"/>
      <c r="B356" s="280"/>
      <c r="C356" s="22" t="s">
        <v>98</v>
      </c>
      <c r="D356" s="25">
        <f>D361+D366+D371+D376+D381+D386+D391+D396+D401+D406+D411</f>
        <v>88964</v>
      </c>
      <c r="E356" s="25">
        <f t="shared" si="26"/>
        <v>225759.7</v>
      </c>
      <c r="F356" s="26">
        <f t="shared" si="30"/>
        <v>225759.7</v>
      </c>
      <c r="G356" s="25">
        <f t="shared" si="30"/>
        <v>0</v>
      </c>
      <c r="H356" s="27">
        <f t="shared" si="30"/>
        <v>49564.334650000004</v>
      </c>
      <c r="I356" s="28">
        <f t="shared" si="28"/>
        <v>0.55712799165954774</v>
      </c>
      <c r="J356" s="28">
        <f t="shared" si="27"/>
        <v>0.21954465145905139</v>
      </c>
    </row>
    <row r="357" spans="1:11" s="19" customFormat="1" ht="86.25" customHeight="1" x14ac:dyDescent="0.2">
      <c r="A357" s="252"/>
      <c r="B357" s="281"/>
      <c r="C357" s="22" t="s">
        <v>99</v>
      </c>
      <c r="D357" s="25">
        <f>D362+D367+D372+D377+D382+D387+D392+D397+D402+D407+D412</f>
        <v>0</v>
      </c>
      <c r="E357" s="25">
        <f t="shared" si="26"/>
        <v>0</v>
      </c>
      <c r="F357" s="26">
        <f>F362+F367+F372+F377+F382+F387+F392</f>
        <v>0</v>
      </c>
      <c r="G357" s="25">
        <f>G362+G367+G372+G377+G382+G387+G392</f>
        <v>0</v>
      </c>
      <c r="H357" s="38">
        <f>H362+H367+H372+H377+H382+H387+H392</f>
        <v>0</v>
      </c>
      <c r="I357" s="28"/>
      <c r="J357" s="28"/>
    </row>
    <row r="358" spans="1:11" s="21" customFormat="1" ht="15" x14ac:dyDescent="0.2">
      <c r="A358" s="253" t="s">
        <v>238</v>
      </c>
      <c r="B358" s="279" t="s">
        <v>239</v>
      </c>
      <c r="C358" s="22" t="s">
        <v>95</v>
      </c>
      <c r="D358" s="25">
        <f>D359+D360+D361+D362</f>
        <v>225759</v>
      </c>
      <c r="E358" s="25">
        <f t="shared" si="26"/>
        <v>225759.7</v>
      </c>
      <c r="F358" s="26">
        <f>F359+F360+F361+F362</f>
        <v>225759.7</v>
      </c>
      <c r="G358" s="25">
        <f>G359+G360+G361+G362</f>
        <v>0</v>
      </c>
      <c r="H358" s="27">
        <f>H359+H360+H361+H362</f>
        <v>49564.334650000004</v>
      </c>
      <c r="I358" s="28">
        <f t="shared" si="28"/>
        <v>0.21954533219052177</v>
      </c>
      <c r="J358" s="28">
        <f t="shared" si="27"/>
        <v>0.21954465145905139</v>
      </c>
      <c r="K358" s="19"/>
    </row>
    <row r="359" spans="1:11" s="21" customFormat="1" ht="15" x14ac:dyDescent="0.2">
      <c r="A359" s="254"/>
      <c r="B359" s="280"/>
      <c r="C359" s="22" t="s">
        <v>102</v>
      </c>
      <c r="D359" s="25"/>
      <c r="E359" s="25">
        <f t="shared" si="26"/>
        <v>0</v>
      </c>
      <c r="F359" s="34"/>
      <c r="G359" s="22"/>
      <c r="H359" s="37"/>
      <c r="I359" s="28"/>
      <c r="J359" s="28"/>
      <c r="K359" s="19"/>
    </row>
    <row r="360" spans="1:11" s="21" customFormat="1" ht="15" x14ac:dyDescent="0.2">
      <c r="A360" s="254"/>
      <c r="B360" s="280"/>
      <c r="C360" s="22" t="s">
        <v>97</v>
      </c>
      <c r="D360" s="25">
        <v>147195</v>
      </c>
      <c r="E360" s="25">
        <f t="shared" si="26"/>
        <v>0</v>
      </c>
      <c r="F360" s="26"/>
      <c r="G360" s="22"/>
      <c r="H360" s="37"/>
      <c r="I360" s="28">
        <f t="shared" si="28"/>
        <v>0</v>
      </c>
      <c r="J360" s="28"/>
      <c r="K360" s="19"/>
    </row>
    <row r="361" spans="1:11" s="21" customFormat="1" ht="30" x14ac:dyDescent="0.2">
      <c r="A361" s="254"/>
      <c r="B361" s="280"/>
      <c r="C361" s="22" t="s">
        <v>98</v>
      </c>
      <c r="D361" s="25">
        <v>78564</v>
      </c>
      <c r="E361" s="25">
        <f t="shared" si="26"/>
        <v>225759.7</v>
      </c>
      <c r="F361" s="26">
        <f>37004+35013+78996.7+74746</f>
        <v>225759.7</v>
      </c>
      <c r="G361" s="22"/>
      <c r="H361" s="11">
        <f>30791.96165+18772.373</f>
        <v>49564.334650000004</v>
      </c>
      <c r="I361" s="28">
        <f t="shared" si="28"/>
        <v>0.63087845132630727</v>
      </c>
      <c r="J361" s="28">
        <f t="shared" si="27"/>
        <v>0.21954465145905139</v>
      </c>
      <c r="K361" s="19"/>
    </row>
    <row r="362" spans="1:11" s="21" customFormat="1" ht="15" x14ac:dyDescent="0.2">
      <c r="A362" s="255"/>
      <c r="B362" s="281"/>
      <c r="C362" s="22" t="s">
        <v>99</v>
      </c>
      <c r="D362" s="25"/>
      <c r="E362" s="25">
        <f t="shared" si="26"/>
        <v>0</v>
      </c>
      <c r="F362" s="34"/>
      <c r="G362" s="22"/>
      <c r="H362" s="37"/>
      <c r="I362" s="28"/>
      <c r="J362" s="28"/>
      <c r="K362" s="19"/>
    </row>
    <row r="363" spans="1:11" s="21" customFormat="1" ht="15" x14ac:dyDescent="0.2">
      <c r="A363" s="253" t="s">
        <v>240</v>
      </c>
      <c r="B363" s="279" t="s">
        <v>241</v>
      </c>
      <c r="C363" s="22" t="s">
        <v>95</v>
      </c>
      <c r="D363" s="25">
        <f>D364+D365+D366+D367</f>
        <v>0</v>
      </c>
      <c r="E363" s="25">
        <f t="shared" si="26"/>
        <v>0</v>
      </c>
      <c r="F363" s="26">
        <f>F364+F365+F366+F367</f>
        <v>0</v>
      </c>
      <c r="G363" s="25">
        <f>G364+G365+G366+G367</f>
        <v>0</v>
      </c>
      <c r="H363" s="27">
        <f>H364+H365+H366+H367</f>
        <v>0</v>
      </c>
      <c r="I363" s="28"/>
      <c r="J363" s="28"/>
      <c r="K363" s="19"/>
    </row>
    <row r="364" spans="1:11" s="21" customFormat="1" ht="15" x14ac:dyDescent="0.2">
      <c r="A364" s="254"/>
      <c r="B364" s="280"/>
      <c r="C364" s="22" t="s">
        <v>102</v>
      </c>
      <c r="D364" s="25"/>
      <c r="E364" s="25">
        <f t="shared" si="26"/>
        <v>0</v>
      </c>
      <c r="F364" s="34"/>
      <c r="G364" s="22"/>
      <c r="H364" s="37"/>
      <c r="I364" s="28"/>
      <c r="J364" s="28"/>
      <c r="K364" s="19"/>
    </row>
    <row r="365" spans="1:11" s="21" customFormat="1" ht="15" x14ac:dyDescent="0.2">
      <c r="A365" s="254"/>
      <c r="B365" s="280"/>
      <c r="C365" s="22" t="s">
        <v>97</v>
      </c>
      <c r="D365" s="25"/>
      <c r="E365" s="25">
        <f t="shared" si="26"/>
        <v>0</v>
      </c>
      <c r="F365" s="26"/>
      <c r="G365" s="22"/>
      <c r="H365" s="37"/>
      <c r="I365" s="28"/>
      <c r="J365" s="28"/>
      <c r="K365" s="19"/>
    </row>
    <row r="366" spans="1:11" s="21" customFormat="1" ht="30" x14ac:dyDescent="0.2">
      <c r="A366" s="254"/>
      <c r="B366" s="280"/>
      <c r="C366" s="22" t="s">
        <v>98</v>
      </c>
      <c r="D366" s="25"/>
      <c r="E366" s="25">
        <f t="shared" si="26"/>
        <v>0</v>
      </c>
      <c r="F366" s="26"/>
      <c r="G366" s="22"/>
      <c r="H366" s="11"/>
      <c r="I366" s="28"/>
      <c r="J366" s="28"/>
      <c r="K366" s="19"/>
    </row>
    <row r="367" spans="1:11" s="21" customFormat="1" ht="15" x14ac:dyDescent="0.2">
      <c r="A367" s="255"/>
      <c r="B367" s="281"/>
      <c r="C367" s="22" t="s">
        <v>99</v>
      </c>
      <c r="D367" s="25"/>
      <c r="E367" s="25">
        <f t="shared" si="26"/>
        <v>0</v>
      </c>
      <c r="F367" s="34"/>
      <c r="G367" s="22"/>
      <c r="H367" s="37"/>
      <c r="I367" s="28"/>
      <c r="J367" s="28"/>
      <c r="K367" s="19"/>
    </row>
    <row r="368" spans="1:11" s="21" customFormat="1" ht="15" x14ac:dyDescent="0.2">
      <c r="A368" s="253" t="s">
        <v>242</v>
      </c>
      <c r="B368" s="279" t="s">
        <v>243</v>
      </c>
      <c r="C368" s="22" t="s">
        <v>95</v>
      </c>
      <c r="D368" s="25">
        <f>D369+D370+D371+D372</f>
        <v>0</v>
      </c>
      <c r="E368" s="25">
        <f t="shared" si="26"/>
        <v>0</v>
      </c>
      <c r="F368" s="26">
        <f>F369+F370+F371+F372</f>
        <v>0</v>
      </c>
      <c r="G368" s="25">
        <f>G369+G370+G371+G372</f>
        <v>0</v>
      </c>
      <c r="H368" s="38">
        <f>H369+H370+H371+H372</f>
        <v>0</v>
      </c>
      <c r="I368" s="28"/>
      <c r="J368" s="28"/>
      <c r="K368" s="19"/>
    </row>
    <row r="369" spans="1:11" s="21" customFormat="1" ht="15" x14ac:dyDescent="0.2">
      <c r="A369" s="254"/>
      <c r="B369" s="280"/>
      <c r="C369" s="22" t="s">
        <v>102</v>
      </c>
      <c r="D369" s="25"/>
      <c r="E369" s="25">
        <f t="shared" si="26"/>
        <v>0</v>
      </c>
      <c r="F369" s="34"/>
      <c r="G369" s="22"/>
      <c r="H369" s="37"/>
      <c r="I369" s="28"/>
      <c r="J369" s="28"/>
      <c r="K369" s="19"/>
    </row>
    <row r="370" spans="1:11" s="21" customFormat="1" ht="15" x14ac:dyDescent="0.2">
      <c r="A370" s="254"/>
      <c r="B370" s="280"/>
      <c r="C370" s="22" t="s">
        <v>97</v>
      </c>
      <c r="D370" s="25"/>
      <c r="E370" s="25">
        <f t="shared" si="26"/>
        <v>0</v>
      </c>
      <c r="F370" s="34"/>
      <c r="G370" s="22"/>
      <c r="H370" s="37"/>
      <c r="I370" s="28"/>
      <c r="J370" s="28"/>
      <c r="K370" s="19"/>
    </row>
    <row r="371" spans="1:11" s="21" customFormat="1" ht="30" x14ac:dyDescent="0.2">
      <c r="A371" s="254"/>
      <c r="B371" s="280"/>
      <c r="C371" s="22" t="s">
        <v>98</v>
      </c>
      <c r="D371" s="25"/>
      <c r="E371" s="25">
        <f t="shared" si="26"/>
        <v>0</v>
      </c>
      <c r="F371" s="34"/>
      <c r="G371" s="22"/>
      <c r="H371" s="37"/>
      <c r="I371" s="28"/>
      <c r="J371" s="28"/>
      <c r="K371" s="19"/>
    </row>
    <row r="372" spans="1:11" s="21" customFormat="1" ht="15" x14ac:dyDescent="0.2">
      <c r="A372" s="255"/>
      <c r="B372" s="281"/>
      <c r="C372" s="22" t="s">
        <v>99</v>
      </c>
      <c r="D372" s="25"/>
      <c r="E372" s="25">
        <f t="shared" si="26"/>
        <v>0</v>
      </c>
      <c r="F372" s="34"/>
      <c r="G372" s="22"/>
      <c r="H372" s="37"/>
      <c r="I372" s="28"/>
      <c r="J372" s="28"/>
      <c r="K372" s="19"/>
    </row>
    <row r="373" spans="1:11" s="21" customFormat="1" ht="15" x14ac:dyDescent="0.2">
      <c r="A373" s="253" t="s">
        <v>244</v>
      </c>
      <c r="B373" s="279" t="s">
        <v>245</v>
      </c>
      <c r="C373" s="22" t="s">
        <v>95</v>
      </c>
      <c r="D373" s="25">
        <f>D374+D375+D376+D377</f>
        <v>0</v>
      </c>
      <c r="E373" s="25">
        <f t="shared" si="26"/>
        <v>0</v>
      </c>
      <c r="F373" s="26">
        <f>F374+F375+F376+F377</f>
        <v>0</v>
      </c>
      <c r="G373" s="25">
        <f>G374+G375+G376+G377</f>
        <v>0</v>
      </c>
      <c r="H373" s="38">
        <f>H374+H375+H376+H377</f>
        <v>0</v>
      </c>
      <c r="I373" s="28"/>
      <c r="J373" s="28"/>
      <c r="K373" s="19"/>
    </row>
    <row r="374" spans="1:11" s="21" customFormat="1" ht="15" x14ac:dyDescent="0.2">
      <c r="A374" s="254"/>
      <c r="B374" s="280"/>
      <c r="C374" s="22" t="s">
        <v>102</v>
      </c>
      <c r="D374" s="25"/>
      <c r="E374" s="25">
        <f t="shared" si="26"/>
        <v>0</v>
      </c>
      <c r="F374" s="34"/>
      <c r="G374" s="22"/>
      <c r="H374" s="37"/>
      <c r="I374" s="28"/>
      <c r="J374" s="28"/>
      <c r="K374" s="19"/>
    </row>
    <row r="375" spans="1:11" s="21" customFormat="1" ht="15" x14ac:dyDescent="0.2">
      <c r="A375" s="254"/>
      <c r="B375" s="280"/>
      <c r="C375" s="22" t="s">
        <v>97</v>
      </c>
      <c r="D375" s="25"/>
      <c r="E375" s="25">
        <f t="shared" si="26"/>
        <v>0</v>
      </c>
      <c r="F375" s="34"/>
      <c r="G375" s="22"/>
      <c r="H375" s="37"/>
      <c r="I375" s="28"/>
      <c r="J375" s="28"/>
      <c r="K375" s="19"/>
    </row>
    <row r="376" spans="1:11" s="21" customFormat="1" ht="30" x14ac:dyDescent="0.2">
      <c r="A376" s="254"/>
      <c r="B376" s="280"/>
      <c r="C376" s="22" t="s">
        <v>98</v>
      </c>
      <c r="D376" s="25"/>
      <c r="E376" s="25">
        <f t="shared" si="26"/>
        <v>0</v>
      </c>
      <c r="F376" s="34"/>
      <c r="G376" s="22"/>
      <c r="H376" s="37"/>
      <c r="I376" s="28"/>
      <c r="J376" s="28"/>
      <c r="K376" s="19"/>
    </row>
    <row r="377" spans="1:11" s="21" customFormat="1" ht="15" x14ac:dyDescent="0.2">
      <c r="A377" s="255"/>
      <c r="B377" s="281"/>
      <c r="C377" s="22" t="s">
        <v>99</v>
      </c>
      <c r="D377" s="25"/>
      <c r="E377" s="25">
        <f t="shared" si="26"/>
        <v>0</v>
      </c>
      <c r="F377" s="34"/>
      <c r="G377" s="22"/>
      <c r="H377" s="37"/>
      <c r="I377" s="28"/>
      <c r="J377" s="28"/>
      <c r="K377" s="19"/>
    </row>
    <row r="378" spans="1:11" s="21" customFormat="1" ht="15" x14ac:dyDescent="0.2">
      <c r="A378" s="253" t="s">
        <v>246</v>
      </c>
      <c r="B378" s="279" t="s">
        <v>247</v>
      </c>
      <c r="C378" s="22" t="s">
        <v>95</v>
      </c>
      <c r="D378" s="25">
        <f>D379+D380+D381+D382</f>
        <v>0</v>
      </c>
      <c r="E378" s="25">
        <f t="shared" si="26"/>
        <v>0</v>
      </c>
      <c r="F378" s="26">
        <f>F379+F380+F381+F382</f>
        <v>0</v>
      </c>
      <c r="G378" s="25">
        <f>G379+G380+G381+G382</f>
        <v>0</v>
      </c>
      <c r="H378" s="38">
        <f>H379+H380+H381+H382</f>
        <v>0</v>
      </c>
      <c r="I378" s="28"/>
      <c r="J378" s="28"/>
      <c r="K378" s="19"/>
    </row>
    <row r="379" spans="1:11" s="21" customFormat="1" ht="15" x14ac:dyDescent="0.2">
      <c r="A379" s="254"/>
      <c r="B379" s="280"/>
      <c r="C379" s="22" t="s">
        <v>102</v>
      </c>
      <c r="D379" s="25"/>
      <c r="E379" s="25">
        <f t="shared" si="26"/>
        <v>0</v>
      </c>
      <c r="F379" s="34"/>
      <c r="G379" s="22"/>
      <c r="H379" s="37"/>
      <c r="I379" s="28"/>
      <c r="J379" s="28"/>
      <c r="K379" s="19"/>
    </row>
    <row r="380" spans="1:11" s="21" customFormat="1" ht="15" x14ac:dyDescent="0.2">
      <c r="A380" s="254"/>
      <c r="B380" s="280"/>
      <c r="C380" s="22" t="s">
        <v>97</v>
      </c>
      <c r="D380" s="25"/>
      <c r="E380" s="25">
        <f t="shared" si="26"/>
        <v>0</v>
      </c>
      <c r="F380" s="34"/>
      <c r="G380" s="22"/>
      <c r="H380" s="37"/>
      <c r="I380" s="28"/>
      <c r="J380" s="28"/>
      <c r="K380" s="19"/>
    </row>
    <row r="381" spans="1:11" s="21" customFormat="1" ht="30" x14ac:dyDescent="0.2">
      <c r="A381" s="254"/>
      <c r="B381" s="280"/>
      <c r="C381" s="22" t="s">
        <v>98</v>
      </c>
      <c r="D381" s="25"/>
      <c r="E381" s="25">
        <f t="shared" si="26"/>
        <v>0</v>
      </c>
      <c r="F381" s="34"/>
      <c r="G381" s="22"/>
      <c r="H381" s="37"/>
      <c r="I381" s="28"/>
      <c r="J381" s="28"/>
      <c r="K381" s="19"/>
    </row>
    <row r="382" spans="1:11" s="21" customFormat="1" ht="15" x14ac:dyDescent="0.2">
      <c r="A382" s="255"/>
      <c r="B382" s="281"/>
      <c r="C382" s="22" t="s">
        <v>99</v>
      </c>
      <c r="D382" s="25"/>
      <c r="E382" s="25">
        <f t="shared" si="26"/>
        <v>0</v>
      </c>
      <c r="F382" s="34"/>
      <c r="G382" s="22"/>
      <c r="H382" s="37"/>
      <c r="I382" s="28"/>
      <c r="J382" s="28"/>
      <c r="K382" s="19"/>
    </row>
    <row r="383" spans="1:11" s="21" customFormat="1" ht="15" x14ac:dyDescent="0.2">
      <c r="A383" s="253" t="s">
        <v>248</v>
      </c>
      <c r="B383" s="279" t="s">
        <v>249</v>
      </c>
      <c r="C383" s="22" t="s">
        <v>95</v>
      </c>
      <c r="D383" s="25">
        <f>D384+D385+D386+D387</f>
        <v>0</v>
      </c>
      <c r="E383" s="25">
        <f t="shared" si="26"/>
        <v>0</v>
      </c>
      <c r="F383" s="26">
        <f>F384+F385+F386+F387</f>
        <v>0</v>
      </c>
      <c r="G383" s="25">
        <f>G384+G385+G386+G387</f>
        <v>0</v>
      </c>
      <c r="H383" s="38">
        <f>H384+H385+H386+H387</f>
        <v>0</v>
      </c>
      <c r="I383" s="28"/>
      <c r="J383" s="28"/>
      <c r="K383" s="19"/>
    </row>
    <row r="384" spans="1:11" s="21" customFormat="1" ht="15" x14ac:dyDescent="0.2">
      <c r="A384" s="254"/>
      <c r="B384" s="280"/>
      <c r="C384" s="22" t="s">
        <v>102</v>
      </c>
      <c r="D384" s="25"/>
      <c r="E384" s="25">
        <f t="shared" si="26"/>
        <v>0</v>
      </c>
      <c r="F384" s="34"/>
      <c r="G384" s="22"/>
      <c r="H384" s="37"/>
      <c r="I384" s="28"/>
      <c r="J384" s="28"/>
      <c r="K384" s="19"/>
    </row>
    <row r="385" spans="1:11" s="21" customFormat="1" ht="15" x14ac:dyDescent="0.2">
      <c r="A385" s="254"/>
      <c r="B385" s="280"/>
      <c r="C385" s="22" t="s">
        <v>97</v>
      </c>
      <c r="D385" s="25"/>
      <c r="E385" s="25">
        <f t="shared" si="26"/>
        <v>0</v>
      </c>
      <c r="F385" s="34"/>
      <c r="G385" s="22"/>
      <c r="H385" s="37"/>
      <c r="I385" s="28"/>
      <c r="J385" s="28"/>
      <c r="K385" s="19"/>
    </row>
    <row r="386" spans="1:11" s="21" customFormat="1" ht="30" x14ac:dyDescent="0.2">
      <c r="A386" s="254"/>
      <c r="B386" s="280"/>
      <c r="C386" s="22" t="s">
        <v>98</v>
      </c>
      <c r="D386" s="25"/>
      <c r="E386" s="25">
        <f t="shared" si="26"/>
        <v>0</v>
      </c>
      <c r="F386" s="34"/>
      <c r="G386" s="22"/>
      <c r="H386" s="37"/>
      <c r="I386" s="28"/>
      <c r="J386" s="28"/>
      <c r="K386" s="19"/>
    </row>
    <row r="387" spans="1:11" s="21" customFormat="1" ht="15" x14ac:dyDescent="0.2">
      <c r="A387" s="254"/>
      <c r="B387" s="281"/>
      <c r="C387" s="22" t="s">
        <v>99</v>
      </c>
      <c r="D387" s="25"/>
      <c r="E387" s="25">
        <f t="shared" ref="E387:E455" si="31">F387+G387</f>
        <v>0</v>
      </c>
      <c r="F387" s="34"/>
      <c r="G387" s="22"/>
      <c r="H387" s="37"/>
      <c r="I387" s="28"/>
      <c r="J387" s="28"/>
      <c r="K387" s="19"/>
    </row>
    <row r="388" spans="1:11" s="21" customFormat="1" ht="15" x14ac:dyDescent="0.2">
      <c r="A388" s="253" t="s">
        <v>250</v>
      </c>
      <c r="B388" s="279" t="s">
        <v>251</v>
      </c>
      <c r="C388" s="22" t="s">
        <v>95</v>
      </c>
      <c r="D388" s="25">
        <f>D389+D390+D391+D392</f>
        <v>0</v>
      </c>
      <c r="E388" s="25">
        <f t="shared" si="31"/>
        <v>0</v>
      </c>
      <c r="F388" s="26">
        <f>F389+F390+F391+F392</f>
        <v>0</v>
      </c>
      <c r="G388" s="25">
        <f>G389+G390+G391+G392</f>
        <v>0</v>
      </c>
      <c r="H388" s="38">
        <f>H389+H390+H391+H392</f>
        <v>0</v>
      </c>
      <c r="I388" s="28"/>
      <c r="J388" s="28"/>
      <c r="K388" s="19"/>
    </row>
    <row r="389" spans="1:11" s="21" customFormat="1" ht="15" x14ac:dyDescent="0.2">
      <c r="A389" s="254"/>
      <c r="B389" s="280"/>
      <c r="C389" s="22" t="s">
        <v>102</v>
      </c>
      <c r="D389" s="25"/>
      <c r="E389" s="25">
        <f t="shared" si="31"/>
        <v>0</v>
      </c>
      <c r="F389" s="34"/>
      <c r="G389" s="22"/>
      <c r="H389" s="37"/>
      <c r="I389" s="28"/>
      <c r="J389" s="28"/>
      <c r="K389" s="19"/>
    </row>
    <row r="390" spans="1:11" s="21" customFormat="1" ht="15" x14ac:dyDescent="0.2">
      <c r="A390" s="254"/>
      <c r="B390" s="280"/>
      <c r="C390" s="22" t="s">
        <v>97</v>
      </c>
      <c r="D390" s="25"/>
      <c r="E390" s="25">
        <f t="shared" si="31"/>
        <v>0</v>
      </c>
      <c r="F390" s="34"/>
      <c r="G390" s="22"/>
      <c r="H390" s="37"/>
      <c r="I390" s="28"/>
      <c r="J390" s="28"/>
      <c r="K390" s="19"/>
    </row>
    <row r="391" spans="1:11" s="21" customFormat="1" ht="30" x14ac:dyDescent="0.2">
      <c r="A391" s="254"/>
      <c r="B391" s="280"/>
      <c r="C391" s="22" t="s">
        <v>98</v>
      </c>
      <c r="D391" s="25"/>
      <c r="E391" s="25">
        <f t="shared" si="31"/>
        <v>0</v>
      </c>
      <c r="F391" s="34"/>
      <c r="G391" s="22"/>
      <c r="H391" s="37"/>
      <c r="I391" s="28"/>
      <c r="J391" s="28"/>
      <c r="K391" s="19"/>
    </row>
    <row r="392" spans="1:11" s="21" customFormat="1" ht="15" x14ac:dyDescent="0.2">
      <c r="A392" s="255"/>
      <c r="B392" s="281"/>
      <c r="C392" s="22" t="s">
        <v>99</v>
      </c>
      <c r="D392" s="25"/>
      <c r="E392" s="25">
        <f t="shared" si="31"/>
        <v>0</v>
      </c>
      <c r="F392" s="34"/>
      <c r="G392" s="22"/>
      <c r="H392" s="37"/>
      <c r="I392" s="28"/>
      <c r="J392" s="28"/>
      <c r="K392" s="19"/>
    </row>
    <row r="393" spans="1:11" s="21" customFormat="1" ht="15" x14ac:dyDescent="0.2">
      <c r="A393" s="253" t="s">
        <v>252</v>
      </c>
      <c r="B393" s="279" t="s">
        <v>253</v>
      </c>
      <c r="C393" s="22" t="s">
        <v>95</v>
      </c>
      <c r="D393" s="25">
        <f>D394+D395+D396+D397</f>
        <v>0</v>
      </c>
      <c r="E393" s="25">
        <f t="shared" si="31"/>
        <v>0</v>
      </c>
      <c r="F393" s="26">
        <f>F394+F395+F396+F397</f>
        <v>0</v>
      </c>
      <c r="G393" s="25">
        <f>G394+G395+G396+G397</f>
        <v>0</v>
      </c>
      <c r="H393" s="38">
        <f>H394+H395+H396+H397</f>
        <v>0</v>
      </c>
      <c r="I393" s="28"/>
      <c r="J393" s="28"/>
      <c r="K393" s="19"/>
    </row>
    <row r="394" spans="1:11" s="21" customFormat="1" ht="15" x14ac:dyDescent="0.2">
      <c r="A394" s="254"/>
      <c r="B394" s="280"/>
      <c r="C394" s="22" t="s">
        <v>102</v>
      </c>
      <c r="D394" s="25"/>
      <c r="E394" s="25">
        <f t="shared" si="31"/>
        <v>0</v>
      </c>
      <c r="F394" s="34"/>
      <c r="G394" s="22"/>
      <c r="H394" s="37"/>
      <c r="I394" s="28"/>
      <c r="J394" s="28"/>
      <c r="K394" s="19"/>
    </row>
    <row r="395" spans="1:11" s="21" customFormat="1" ht="15" x14ac:dyDescent="0.2">
      <c r="A395" s="254"/>
      <c r="B395" s="280"/>
      <c r="C395" s="22" t="s">
        <v>97</v>
      </c>
      <c r="D395" s="25"/>
      <c r="E395" s="25">
        <f t="shared" si="31"/>
        <v>0</v>
      </c>
      <c r="F395" s="34"/>
      <c r="G395" s="22"/>
      <c r="H395" s="37"/>
      <c r="I395" s="28"/>
      <c r="J395" s="28"/>
      <c r="K395" s="19"/>
    </row>
    <row r="396" spans="1:11" s="21" customFormat="1" ht="30" x14ac:dyDescent="0.2">
      <c r="A396" s="254"/>
      <c r="B396" s="280"/>
      <c r="C396" s="22" t="s">
        <v>98</v>
      </c>
      <c r="D396" s="25"/>
      <c r="E396" s="25">
        <f t="shared" si="31"/>
        <v>0</v>
      </c>
      <c r="F396" s="34"/>
      <c r="G396" s="22"/>
      <c r="H396" s="37"/>
      <c r="I396" s="28"/>
      <c r="J396" s="28"/>
      <c r="K396" s="19"/>
    </row>
    <row r="397" spans="1:11" s="21" customFormat="1" ht="15" x14ac:dyDescent="0.2">
      <c r="A397" s="255"/>
      <c r="B397" s="281"/>
      <c r="C397" s="22" t="s">
        <v>99</v>
      </c>
      <c r="D397" s="25"/>
      <c r="E397" s="25">
        <f t="shared" si="31"/>
        <v>0</v>
      </c>
      <c r="F397" s="34"/>
      <c r="G397" s="22"/>
      <c r="H397" s="37"/>
      <c r="I397" s="28"/>
      <c r="J397" s="28"/>
      <c r="K397" s="19"/>
    </row>
    <row r="398" spans="1:11" s="21" customFormat="1" ht="15" x14ac:dyDescent="0.2">
      <c r="A398" s="253" t="s">
        <v>254</v>
      </c>
      <c r="B398" s="279" t="s">
        <v>255</v>
      </c>
      <c r="C398" s="22" t="s">
        <v>95</v>
      </c>
      <c r="D398" s="25">
        <f>D399+D400+D401+D402</f>
        <v>0</v>
      </c>
      <c r="E398" s="25">
        <f t="shared" si="31"/>
        <v>0</v>
      </c>
      <c r="F398" s="26">
        <f>F399+F400+F401+F402</f>
        <v>0</v>
      </c>
      <c r="G398" s="25">
        <f>G399+G400+G401+G402</f>
        <v>0</v>
      </c>
      <c r="H398" s="38">
        <f>H399+H400+H401+H402</f>
        <v>0</v>
      </c>
      <c r="I398" s="28"/>
      <c r="J398" s="28"/>
      <c r="K398" s="19"/>
    </row>
    <row r="399" spans="1:11" s="21" customFormat="1" ht="15" x14ac:dyDescent="0.2">
      <c r="A399" s="254"/>
      <c r="B399" s="280"/>
      <c r="C399" s="22" t="s">
        <v>102</v>
      </c>
      <c r="D399" s="25"/>
      <c r="E399" s="25">
        <f t="shared" si="31"/>
        <v>0</v>
      </c>
      <c r="F399" s="26"/>
      <c r="G399" s="22"/>
      <c r="H399" s="37"/>
      <c r="I399" s="28"/>
      <c r="J399" s="28"/>
      <c r="K399" s="19"/>
    </row>
    <row r="400" spans="1:11" s="21" customFormat="1" ht="15" x14ac:dyDescent="0.2">
      <c r="A400" s="254"/>
      <c r="B400" s="280"/>
      <c r="C400" s="22" t="s">
        <v>97</v>
      </c>
      <c r="D400" s="25"/>
      <c r="E400" s="25">
        <f t="shared" si="31"/>
        <v>0</v>
      </c>
      <c r="F400" s="26"/>
      <c r="G400" s="22"/>
      <c r="H400" s="37"/>
      <c r="I400" s="28"/>
      <c r="J400" s="28"/>
      <c r="K400" s="19"/>
    </row>
    <row r="401" spans="1:11" s="21" customFormat="1" ht="30" x14ac:dyDescent="0.2">
      <c r="A401" s="254"/>
      <c r="B401" s="280"/>
      <c r="C401" s="22" t="s">
        <v>98</v>
      </c>
      <c r="D401" s="25"/>
      <c r="E401" s="25">
        <f t="shared" si="31"/>
        <v>0</v>
      </c>
      <c r="F401" s="26"/>
      <c r="G401" s="22"/>
      <c r="H401" s="37"/>
      <c r="I401" s="28"/>
      <c r="J401" s="28"/>
      <c r="K401" s="19"/>
    </row>
    <row r="402" spans="1:11" s="21" customFormat="1" ht="15" x14ac:dyDescent="0.2">
      <c r="A402" s="255"/>
      <c r="B402" s="281"/>
      <c r="C402" s="22" t="s">
        <v>99</v>
      </c>
      <c r="D402" s="25"/>
      <c r="E402" s="25">
        <f t="shared" si="31"/>
        <v>0</v>
      </c>
      <c r="F402" s="34"/>
      <c r="G402" s="22"/>
      <c r="H402" s="37"/>
      <c r="I402" s="28"/>
      <c r="J402" s="28"/>
      <c r="K402" s="19"/>
    </row>
    <row r="403" spans="1:11" s="21" customFormat="1" ht="15" x14ac:dyDescent="0.2">
      <c r="A403" s="253" t="s">
        <v>256</v>
      </c>
      <c r="B403" s="279" t="s">
        <v>257</v>
      </c>
      <c r="C403" s="22" t="s">
        <v>95</v>
      </c>
      <c r="D403" s="25">
        <f>D404+D405+D406+D407</f>
        <v>0</v>
      </c>
      <c r="E403" s="25">
        <f t="shared" si="31"/>
        <v>0</v>
      </c>
      <c r="F403" s="26">
        <f>F404+F405+F406+F407</f>
        <v>0</v>
      </c>
      <c r="G403" s="25">
        <f>G404+G405+G406+G407</f>
        <v>0</v>
      </c>
      <c r="H403" s="38">
        <f>H404+H405+H406+H407</f>
        <v>0</v>
      </c>
      <c r="I403" s="28"/>
      <c r="J403" s="28"/>
      <c r="K403" s="19"/>
    </row>
    <row r="404" spans="1:11" s="21" customFormat="1" ht="15" x14ac:dyDescent="0.2">
      <c r="A404" s="254"/>
      <c r="B404" s="280"/>
      <c r="C404" s="22" t="s">
        <v>102</v>
      </c>
      <c r="D404" s="25"/>
      <c r="E404" s="25">
        <f t="shared" si="31"/>
        <v>0</v>
      </c>
      <c r="F404" s="34"/>
      <c r="G404" s="22"/>
      <c r="H404" s="37"/>
      <c r="I404" s="28"/>
      <c r="J404" s="28"/>
      <c r="K404" s="19"/>
    </row>
    <row r="405" spans="1:11" s="21" customFormat="1" ht="15" x14ac:dyDescent="0.2">
      <c r="A405" s="254"/>
      <c r="B405" s="280"/>
      <c r="C405" s="22" t="s">
        <v>97</v>
      </c>
      <c r="D405" s="25"/>
      <c r="E405" s="25">
        <f t="shared" si="31"/>
        <v>0</v>
      </c>
      <c r="F405" s="34"/>
      <c r="G405" s="22"/>
      <c r="H405" s="37"/>
      <c r="I405" s="28"/>
      <c r="J405" s="28"/>
      <c r="K405" s="19"/>
    </row>
    <row r="406" spans="1:11" s="21" customFormat="1" ht="30" x14ac:dyDescent="0.2">
      <c r="A406" s="254"/>
      <c r="B406" s="280"/>
      <c r="C406" s="22" t="s">
        <v>98</v>
      </c>
      <c r="D406" s="25"/>
      <c r="E406" s="25">
        <f t="shared" si="31"/>
        <v>0</v>
      </c>
      <c r="F406" s="34"/>
      <c r="G406" s="22"/>
      <c r="H406" s="37"/>
      <c r="I406" s="28"/>
      <c r="J406" s="28"/>
      <c r="K406" s="19"/>
    </row>
    <row r="407" spans="1:11" s="21" customFormat="1" ht="15" x14ac:dyDescent="0.2">
      <c r="A407" s="255"/>
      <c r="B407" s="281"/>
      <c r="C407" s="22" t="s">
        <v>99</v>
      </c>
      <c r="D407" s="25"/>
      <c r="E407" s="25">
        <f t="shared" si="31"/>
        <v>0</v>
      </c>
      <c r="F407" s="34"/>
      <c r="G407" s="22"/>
      <c r="H407" s="37"/>
      <c r="I407" s="28"/>
      <c r="J407" s="28"/>
      <c r="K407" s="19"/>
    </row>
    <row r="408" spans="1:11" s="21" customFormat="1" ht="15" x14ac:dyDescent="0.2">
      <c r="A408" s="253" t="s">
        <v>258</v>
      </c>
      <c r="B408" s="279" t="s">
        <v>259</v>
      </c>
      <c r="C408" s="22" t="s">
        <v>95</v>
      </c>
      <c r="D408" s="25">
        <f>D409+D410+D411+D412</f>
        <v>229885.06</v>
      </c>
      <c r="E408" s="25"/>
      <c r="F408" s="34"/>
      <c r="G408" s="22"/>
      <c r="H408" s="37"/>
      <c r="I408" s="28">
        <f t="shared" ref="I408:I456" si="32">+H408/D408</f>
        <v>0</v>
      </c>
      <c r="J408" s="28"/>
      <c r="K408" s="19"/>
    </row>
    <row r="409" spans="1:11" s="21" customFormat="1" ht="15" x14ac:dyDescent="0.2">
      <c r="A409" s="254"/>
      <c r="B409" s="280"/>
      <c r="C409" s="22" t="s">
        <v>102</v>
      </c>
      <c r="D409" s="25">
        <v>200000</v>
      </c>
      <c r="E409" s="25"/>
      <c r="F409" s="34"/>
      <c r="G409" s="22"/>
      <c r="H409" s="37"/>
      <c r="I409" s="28">
        <f t="shared" si="32"/>
        <v>0</v>
      </c>
      <c r="J409" s="28"/>
      <c r="K409" s="19"/>
    </row>
    <row r="410" spans="1:11" s="21" customFormat="1" ht="15" x14ac:dyDescent="0.2">
      <c r="A410" s="254"/>
      <c r="B410" s="280"/>
      <c r="C410" s="22" t="s">
        <v>97</v>
      </c>
      <c r="D410" s="25">
        <v>19485.060000000001</v>
      </c>
      <c r="E410" s="25"/>
      <c r="F410" s="34"/>
      <c r="G410" s="22"/>
      <c r="H410" s="37"/>
      <c r="I410" s="28">
        <f t="shared" si="32"/>
        <v>0</v>
      </c>
      <c r="J410" s="28"/>
      <c r="K410" s="19"/>
    </row>
    <row r="411" spans="1:11" s="21" customFormat="1" ht="30" x14ac:dyDescent="0.2">
      <c r="A411" s="254"/>
      <c r="B411" s="280"/>
      <c r="C411" s="22" t="s">
        <v>98</v>
      </c>
      <c r="D411" s="25">
        <v>10400</v>
      </c>
      <c r="E411" s="25"/>
      <c r="F411" s="34"/>
      <c r="G411" s="22"/>
      <c r="H411" s="37"/>
      <c r="I411" s="28">
        <f t="shared" si="32"/>
        <v>0</v>
      </c>
      <c r="J411" s="28"/>
      <c r="K411" s="19"/>
    </row>
    <row r="412" spans="1:11" s="21" customFormat="1" ht="15" x14ac:dyDescent="0.2">
      <c r="A412" s="255"/>
      <c r="B412" s="281"/>
      <c r="C412" s="22" t="s">
        <v>99</v>
      </c>
      <c r="D412" s="25"/>
      <c r="E412" s="25"/>
      <c r="F412" s="34"/>
      <c r="G412" s="22"/>
      <c r="H412" s="37"/>
      <c r="I412" s="28"/>
      <c r="J412" s="28"/>
      <c r="K412" s="19"/>
    </row>
    <row r="413" spans="1:11" s="19" customFormat="1" ht="15" x14ac:dyDescent="0.2">
      <c r="A413" s="252" t="s">
        <v>260</v>
      </c>
      <c r="B413" s="279" t="s">
        <v>261</v>
      </c>
      <c r="C413" s="22" t="s">
        <v>95</v>
      </c>
      <c r="D413" s="25">
        <f>D414+D415+D416+D417</f>
        <v>0</v>
      </c>
      <c r="E413" s="25">
        <f t="shared" si="31"/>
        <v>0</v>
      </c>
      <c r="F413" s="26">
        <f>F414+F415+F416+F417</f>
        <v>0</v>
      </c>
      <c r="G413" s="25">
        <f>G414+G415+G416+G417</f>
        <v>0</v>
      </c>
      <c r="H413" s="38">
        <f>H414+H415+H416+H417</f>
        <v>0</v>
      </c>
      <c r="I413" s="28"/>
      <c r="J413" s="28"/>
    </row>
    <row r="414" spans="1:11" s="19" customFormat="1" ht="15" x14ac:dyDescent="0.2">
      <c r="A414" s="252"/>
      <c r="B414" s="280"/>
      <c r="C414" s="22" t="s">
        <v>102</v>
      </c>
      <c r="D414" s="25">
        <f>D419+D424</f>
        <v>0</v>
      </c>
      <c r="E414" s="25">
        <f t="shared" si="31"/>
        <v>0</v>
      </c>
      <c r="F414" s="26">
        <f>F419+F424</f>
        <v>0</v>
      </c>
      <c r="G414" s="25">
        <f>G419+G424</f>
        <v>0</v>
      </c>
      <c r="H414" s="38">
        <f>H419+H424</f>
        <v>0</v>
      </c>
      <c r="I414" s="28"/>
      <c r="J414" s="28"/>
    </row>
    <row r="415" spans="1:11" s="19" customFormat="1" ht="15" x14ac:dyDescent="0.2">
      <c r="A415" s="252"/>
      <c r="B415" s="280"/>
      <c r="C415" s="22" t="s">
        <v>97</v>
      </c>
      <c r="D415" s="25">
        <f>D420+D425</f>
        <v>0</v>
      </c>
      <c r="E415" s="25">
        <f t="shared" si="31"/>
        <v>0</v>
      </c>
      <c r="F415" s="26">
        <f t="shared" ref="F415:H417" si="33">F420+F425</f>
        <v>0</v>
      </c>
      <c r="G415" s="25">
        <f t="shared" si="33"/>
        <v>0</v>
      </c>
      <c r="H415" s="38">
        <f t="shared" si="33"/>
        <v>0</v>
      </c>
      <c r="I415" s="28"/>
      <c r="J415" s="28"/>
    </row>
    <row r="416" spans="1:11" s="19" customFormat="1" ht="30" x14ac:dyDescent="0.2">
      <c r="A416" s="252"/>
      <c r="B416" s="280"/>
      <c r="C416" s="22" t="s">
        <v>98</v>
      </c>
      <c r="D416" s="25">
        <f>D421+D426</f>
        <v>0</v>
      </c>
      <c r="E416" s="25">
        <f t="shared" si="31"/>
        <v>0</v>
      </c>
      <c r="F416" s="26">
        <f t="shared" si="33"/>
        <v>0</v>
      </c>
      <c r="G416" s="25">
        <f t="shared" si="33"/>
        <v>0</v>
      </c>
      <c r="H416" s="38">
        <f t="shared" si="33"/>
        <v>0</v>
      </c>
      <c r="I416" s="28"/>
      <c r="J416" s="28"/>
    </row>
    <row r="417" spans="1:11" s="19" customFormat="1" ht="27.75" customHeight="1" x14ac:dyDescent="0.2">
      <c r="A417" s="252"/>
      <c r="B417" s="281"/>
      <c r="C417" s="22" t="s">
        <v>99</v>
      </c>
      <c r="D417" s="25">
        <f>D422+D427</f>
        <v>0</v>
      </c>
      <c r="E417" s="25">
        <f t="shared" si="31"/>
        <v>0</v>
      </c>
      <c r="F417" s="26">
        <f t="shared" si="33"/>
        <v>0</v>
      </c>
      <c r="G417" s="25">
        <f t="shared" si="33"/>
        <v>0</v>
      </c>
      <c r="H417" s="38">
        <f t="shared" si="33"/>
        <v>0</v>
      </c>
      <c r="I417" s="28"/>
      <c r="J417" s="28"/>
    </row>
    <row r="418" spans="1:11" s="21" customFormat="1" ht="15" x14ac:dyDescent="0.2">
      <c r="A418" s="253" t="s">
        <v>262</v>
      </c>
      <c r="B418" s="279" t="s">
        <v>263</v>
      </c>
      <c r="C418" s="22" t="s">
        <v>95</v>
      </c>
      <c r="D418" s="25">
        <f>D419+D420+D421+D422</f>
        <v>0</v>
      </c>
      <c r="E418" s="25">
        <f t="shared" si="31"/>
        <v>0</v>
      </c>
      <c r="F418" s="26">
        <f>F419+F420+F421+F422</f>
        <v>0</v>
      </c>
      <c r="G418" s="25">
        <f>G419+G420+G421+G422</f>
        <v>0</v>
      </c>
      <c r="H418" s="38">
        <f>H419+H420+H421+H422</f>
        <v>0</v>
      </c>
      <c r="I418" s="28"/>
      <c r="J418" s="28"/>
      <c r="K418" s="19"/>
    </row>
    <row r="419" spans="1:11" s="21" customFormat="1" ht="15" x14ac:dyDescent="0.2">
      <c r="A419" s="254"/>
      <c r="B419" s="280"/>
      <c r="C419" s="22" t="s">
        <v>102</v>
      </c>
      <c r="D419" s="25"/>
      <c r="E419" s="25">
        <f t="shared" si="31"/>
        <v>0</v>
      </c>
      <c r="F419" s="34"/>
      <c r="G419" s="22"/>
      <c r="H419" s="37"/>
      <c r="I419" s="28"/>
      <c r="J419" s="28"/>
      <c r="K419" s="19"/>
    </row>
    <row r="420" spans="1:11" s="21" customFormat="1" ht="15" x14ac:dyDescent="0.2">
      <c r="A420" s="254"/>
      <c r="B420" s="280"/>
      <c r="C420" s="22" t="s">
        <v>97</v>
      </c>
      <c r="D420" s="25"/>
      <c r="E420" s="25">
        <f t="shared" si="31"/>
        <v>0</v>
      </c>
      <c r="F420" s="26"/>
      <c r="G420" s="22"/>
      <c r="H420" s="37"/>
      <c r="I420" s="28"/>
      <c r="J420" s="28"/>
      <c r="K420" s="19"/>
    </row>
    <row r="421" spans="1:11" s="21" customFormat="1" ht="30" x14ac:dyDescent="0.2">
      <c r="A421" s="254"/>
      <c r="B421" s="280"/>
      <c r="C421" s="22" t="s">
        <v>98</v>
      </c>
      <c r="D421" s="25"/>
      <c r="E421" s="25">
        <f t="shared" si="31"/>
        <v>0</v>
      </c>
      <c r="F421" s="26"/>
      <c r="G421" s="22"/>
      <c r="H421" s="37"/>
      <c r="I421" s="28"/>
      <c r="J421" s="28"/>
      <c r="K421" s="19"/>
    </row>
    <row r="422" spans="1:11" s="21" customFormat="1" ht="15" x14ac:dyDescent="0.2">
      <c r="A422" s="255"/>
      <c r="B422" s="281"/>
      <c r="C422" s="22" t="s">
        <v>99</v>
      </c>
      <c r="D422" s="25"/>
      <c r="E422" s="25">
        <f t="shared" si="31"/>
        <v>0</v>
      </c>
      <c r="F422" s="34"/>
      <c r="G422" s="22"/>
      <c r="H422" s="37"/>
      <c r="I422" s="28"/>
      <c r="J422" s="28"/>
      <c r="K422" s="19"/>
    </row>
    <row r="423" spans="1:11" s="21" customFormat="1" ht="15" x14ac:dyDescent="0.2">
      <c r="A423" s="253" t="s">
        <v>264</v>
      </c>
      <c r="B423" s="279" t="s">
        <v>265</v>
      </c>
      <c r="C423" s="22" t="s">
        <v>95</v>
      </c>
      <c r="D423" s="25">
        <f>D424+D425+D426+D427</f>
        <v>0</v>
      </c>
      <c r="E423" s="25">
        <f t="shared" si="31"/>
        <v>0</v>
      </c>
      <c r="F423" s="26">
        <f>F424+F425+F426+F427</f>
        <v>0</v>
      </c>
      <c r="G423" s="25">
        <f>G424+G425+G426+G427</f>
        <v>0</v>
      </c>
      <c r="H423" s="38">
        <f>H424+H425+H426+H427</f>
        <v>0</v>
      </c>
      <c r="I423" s="28"/>
      <c r="J423" s="28"/>
      <c r="K423" s="19"/>
    </row>
    <row r="424" spans="1:11" s="21" customFormat="1" ht="15" x14ac:dyDescent="0.2">
      <c r="A424" s="254"/>
      <c r="B424" s="280"/>
      <c r="C424" s="22" t="s">
        <v>102</v>
      </c>
      <c r="D424" s="25"/>
      <c r="E424" s="25">
        <f t="shared" si="31"/>
        <v>0</v>
      </c>
      <c r="F424" s="34"/>
      <c r="G424" s="22"/>
      <c r="H424" s="37"/>
      <c r="I424" s="28"/>
      <c r="J424" s="28"/>
      <c r="K424" s="19"/>
    </row>
    <row r="425" spans="1:11" s="21" customFormat="1" ht="15" x14ac:dyDescent="0.2">
      <c r="A425" s="254"/>
      <c r="B425" s="280"/>
      <c r="C425" s="22" t="s">
        <v>97</v>
      </c>
      <c r="D425" s="25"/>
      <c r="E425" s="25">
        <f t="shared" si="31"/>
        <v>0</v>
      </c>
      <c r="F425" s="34"/>
      <c r="G425" s="22"/>
      <c r="H425" s="37"/>
      <c r="I425" s="28"/>
      <c r="J425" s="28"/>
      <c r="K425" s="19"/>
    </row>
    <row r="426" spans="1:11" s="21" customFormat="1" ht="30" x14ac:dyDescent="0.2">
      <c r="A426" s="254"/>
      <c r="B426" s="280"/>
      <c r="C426" s="22" t="s">
        <v>98</v>
      </c>
      <c r="D426" s="25"/>
      <c r="E426" s="25">
        <f t="shared" si="31"/>
        <v>0</v>
      </c>
      <c r="F426" s="34"/>
      <c r="G426" s="22"/>
      <c r="H426" s="37"/>
      <c r="I426" s="28"/>
      <c r="J426" s="28"/>
      <c r="K426" s="19"/>
    </row>
    <row r="427" spans="1:11" s="21" customFormat="1" ht="15" x14ac:dyDescent="0.2">
      <c r="A427" s="255"/>
      <c r="B427" s="281"/>
      <c r="C427" s="22" t="s">
        <v>99</v>
      </c>
      <c r="D427" s="25"/>
      <c r="E427" s="25">
        <f t="shared" si="31"/>
        <v>0</v>
      </c>
      <c r="F427" s="34"/>
      <c r="G427" s="22"/>
      <c r="H427" s="37"/>
      <c r="I427" s="28"/>
      <c r="J427" s="28"/>
      <c r="K427" s="19"/>
    </row>
    <row r="428" spans="1:11" s="19" customFormat="1" ht="15" x14ac:dyDescent="0.2">
      <c r="A428" s="252" t="s">
        <v>266</v>
      </c>
      <c r="B428" s="279" t="s">
        <v>267</v>
      </c>
      <c r="C428" s="22" t="s">
        <v>95</v>
      </c>
      <c r="D428" s="25">
        <f>D429+D430+D431+D432</f>
        <v>75041</v>
      </c>
      <c r="E428" s="25">
        <f t="shared" si="31"/>
        <v>78360</v>
      </c>
      <c r="F428" s="26">
        <f>F429+F430+F431+F432</f>
        <v>77041</v>
      </c>
      <c r="G428" s="25">
        <f>G429+G430+G431+G432</f>
        <v>1319</v>
      </c>
      <c r="H428" s="27">
        <f>H429+H430+H431+H432</f>
        <v>2105.4839000000002</v>
      </c>
      <c r="I428" s="28">
        <f t="shared" si="32"/>
        <v>2.8057780413374023E-2</v>
      </c>
      <c r="J428" s="28">
        <f t="shared" ref="J428:J456" si="34">+H428/E428</f>
        <v>2.6869370852475757E-2</v>
      </c>
    </row>
    <row r="429" spans="1:11" s="19" customFormat="1" ht="15" x14ac:dyDescent="0.2">
      <c r="A429" s="252"/>
      <c r="B429" s="280"/>
      <c r="C429" s="22" t="s">
        <v>102</v>
      </c>
      <c r="D429" s="25"/>
      <c r="E429" s="25">
        <f t="shared" si="31"/>
        <v>0</v>
      </c>
      <c r="F429" s="34"/>
      <c r="G429" s="22"/>
      <c r="H429" s="11"/>
      <c r="I429" s="28"/>
      <c r="J429" s="28"/>
    </row>
    <row r="430" spans="1:11" s="19" customFormat="1" ht="15" x14ac:dyDescent="0.2">
      <c r="A430" s="252"/>
      <c r="B430" s="280"/>
      <c r="C430" s="22" t="s">
        <v>97</v>
      </c>
      <c r="D430" s="25"/>
      <c r="E430" s="25">
        <f t="shared" si="31"/>
        <v>0</v>
      </c>
      <c r="F430" s="34"/>
      <c r="G430" s="22"/>
      <c r="H430" s="11"/>
      <c r="I430" s="28"/>
      <c r="J430" s="28"/>
    </row>
    <row r="431" spans="1:11" s="19" customFormat="1" ht="30" x14ac:dyDescent="0.2">
      <c r="A431" s="252"/>
      <c r="B431" s="280"/>
      <c r="C431" s="22" t="s">
        <v>98</v>
      </c>
      <c r="D431" s="25">
        <v>75041</v>
      </c>
      <c r="E431" s="25">
        <f t="shared" si="31"/>
        <v>77041</v>
      </c>
      <c r="F431" s="34">
        <v>77041</v>
      </c>
      <c r="G431" s="22"/>
      <c r="H431" s="11">
        <v>2105.4839000000002</v>
      </c>
      <c r="I431" s="28">
        <f t="shared" si="32"/>
        <v>2.8057780413374023E-2</v>
      </c>
      <c r="J431" s="28">
        <f t="shared" si="34"/>
        <v>2.7329394737866851E-2</v>
      </c>
    </row>
    <row r="432" spans="1:11" s="19" customFormat="1" ht="15" x14ac:dyDescent="0.2">
      <c r="A432" s="252"/>
      <c r="B432" s="281"/>
      <c r="C432" s="22" t="s">
        <v>99</v>
      </c>
      <c r="D432" s="25"/>
      <c r="E432" s="25">
        <f t="shared" si="31"/>
        <v>1319</v>
      </c>
      <c r="F432" s="34"/>
      <c r="G432" s="22">
        <v>1319</v>
      </c>
      <c r="H432" s="37"/>
      <c r="I432" s="28"/>
      <c r="J432" s="28"/>
    </row>
    <row r="433" spans="1:10" s="19" customFormat="1" ht="15" x14ac:dyDescent="0.2">
      <c r="A433" s="252" t="s">
        <v>268</v>
      </c>
      <c r="B433" s="279" t="s">
        <v>269</v>
      </c>
      <c r="C433" s="22" t="s">
        <v>95</v>
      </c>
      <c r="D433" s="25">
        <f>D434+D435+D436+D437</f>
        <v>13218</v>
      </c>
      <c r="E433" s="25">
        <f t="shared" si="31"/>
        <v>13218</v>
      </c>
      <c r="F433" s="26">
        <f>F434+F435+F436+F437</f>
        <v>13218</v>
      </c>
      <c r="G433" s="25">
        <f>G434+G435+G436+G437</f>
        <v>0</v>
      </c>
      <c r="H433" s="27">
        <f>H434+H435+H436+H437</f>
        <v>4978.7751900000003</v>
      </c>
      <c r="I433" s="28">
        <f t="shared" si="32"/>
        <v>0.37666630276895147</v>
      </c>
      <c r="J433" s="28">
        <f t="shared" si="34"/>
        <v>0.37666630276895147</v>
      </c>
    </row>
    <row r="434" spans="1:10" s="19" customFormat="1" ht="15" x14ac:dyDescent="0.2">
      <c r="A434" s="252"/>
      <c r="B434" s="280"/>
      <c r="C434" s="22" t="s">
        <v>102</v>
      </c>
      <c r="D434" s="25"/>
      <c r="E434" s="25">
        <f t="shared" si="31"/>
        <v>0</v>
      </c>
      <c r="F434" s="34"/>
      <c r="G434" s="22"/>
      <c r="H434" s="37"/>
      <c r="I434" s="28"/>
      <c r="J434" s="28"/>
    </row>
    <row r="435" spans="1:10" s="19" customFormat="1" ht="15" x14ac:dyDescent="0.2">
      <c r="A435" s="252"/>
      <c r="B435" s="280"/>
      <c r="C435" s="22" t="s">
        <v>97</v>
      </c>
      <c r="D435" s="25"/>
      <c r="E435" s="25">
        <f t="shared" si="31"/>
        <v>0</v>
      </c>
      <c r="F435" s="34"/>
      <c r="G435" s="22"/>
      <c r="H435" s="37"/>
      <c r="I435" s="28"/>
      <c r="J435" s="28"/>
    </row>
    <row r="436" spans="1:10" s="19" customFormat="1" ht="30" x14ac:dyDescent="0.2">
      <c r="A436" s="252"/>
      <c r="B436" s="280"/>
      <c r="C436" s="22" t="s">
        <v>98</v>
      </c>
      <c r="D436" s="25">
        <v>13218</v>
      </c>
      <c r="E436" s="25">
        <f t="shared" si="31"/>
        <v>13218</v>
      </c>
      <c r="F436" s="34">
        <v>13218</v>
      </c>
      <c r="G436" s="22"/>
      <c r="H436" s="11">
        <v>4978.7751900000003</v>
      </c>
      <c r="I436" s="28">
        <f t="shared" si="32"/>
        <v>0.37666630276895147</v>
      </c>
      <c r="J436" s="28">
        <f t="shared" si="34"/>
        <v>0.37666630276895147</v>
      </c>
    </row>
    <row r="437" spans="1:10" s="19" customFormat="1" ht="37.5" customHeight="1" x14ac:dyDescent="0.2">
      <c r="A437" s="252"/>
      <c r="B437" s="281"/>
      <c r="C437" s="22" t="s">
        <v>99</v>
      </c>
      <c r="D437" s="25"/>
      <c r="E437" s="25">
        <f t="shared" si="31"/>
        <v>0</v>
      </c>
      <c r="F437" s="34"/>
      <c r="G437" s="22"/>
      <c r="H437" s="37"/>
      <c r="I437" s="28"/>
      <c r="J437" s="28"/>
    </row>
    <row r="438" spans="1:10" s="19" customFormat="1" ht="15" x14ac:dyDescent="0.2">
      <c r="A438" s="252" t="s">
        <v>270</v>
      </c>
      <c r="B438" s="279" t="s">
        <v>271</v>
      </c>
      <c r="C438" s="22" t="s">
        <v>95</v>
      </c>
      <c r="D438" s="25">
        <f>D439+D440+D441+D442</f>
        <v>440</v>
      </c>
      <c r="E438" s="25">
        <f t="shared" si="31"/>
        <v>440</v>
      </c>
      <c r="F438" s="26">
        <f>F439+F440+F441+F442</f>
        <v>440</v>
      </c>
      <c r="G438" s="25">
        <f>G439+G440+G441+G442</f>
        <v>0</v>
      </c>
      <c r="H438" s="47">
        <f>H439+H440+H441+H442</f>
        <v>369</v>
      </c>
      <c r="I438" s="28">
        <f t="shared" si="32"/>
        <v>0.83863636363636362</v>
      </c>
      <c r="J438" s="28">
        <f t="shared" si="34"/>
        <v>0.83863636363636362</v>
      </c>
    </row>
    <row r="439" spans="1:10" s="19" customFormat="1" ht="15" x14ac:dyDescent="0.2">
      <c r="A439" s="252"/>
      <c r="B439" s="280"/>
      <c r="C439" s="22" t="s">
        <v>102</v>
      </c>
      <c r="D439" s="25">
        <f>+D444</f>
        <v>0</v>
      </c>
      <c r="E439" s="25">
        <f t="shared" si="31"/>
        <v>0</v>
      </c>
      <c r="F439" s="26">
        <f>+F444</f>
        <v>0</v>
      </c>
      <c r="G439" s="25">
        <f>+G444</f>
        <v>0</v>
      </c>
      <c r="H439" s="38">
        <f>+H444</f>
        <v>0</v>
      </c>
      <c r="I439" s="28"/>
      <c r="J439" s="28"/>
    </row>
    <row r="440" spans="1:10" s="19" customFormat="1" ht="15" x14ac:dyDescent="0.2">
      <c r="A440" s="252"/>
      <c r="B440" s="280"/>
      <c r="C440" s="22" t="s">
        <v>97</v>
      </c>
      <c r="D440" s="25">
        <f>+D445</f>
        <v>0</v>
      </c>
      <c r="E440" s="25">
        <f t="shared" si="31"/>
        <v>0</v>
      </c>
      <c r="F440" s="26">
        <f t="shared" ref="F440:G442" si="35">+F445</f>
        <v>0</v>
      </c>
      <c r="G440" s="25">
        <f t="shared" si="35"/>
        <v>0</v>
      </c>
      <c r="H440" s="38">
        <f>+H445</f>
        <v>0</v>
      </c>
      <c r="I440" s="28"/>
      <c r="J440" s="28"/>
    </row>
    <row r="441" spans="1:10" s="19" customFormat="1" ht="30" x14ac:dyDescent="0.2">
      <c r="A441" s="252"/>
      <c r="B441" s="280"/>
      <c r="C441" s="22" t="s">
        <v>98</v>
      </c>
      <c r="D441" s="25">
        <f>+D446</f>
        <v>440</v>
      </c>
      <c r="E441" s="25">
        <f t="shared" si="31"/>
        <v>440</v>
      </c>
      <c r="F441" s="26">
        <f t="shared" si="35"/>
        <v>440</v>
      </c>
      <c r="G441" s="25">
        <f t="shared" si="35"/>
        <v>0</v>
      </c>
      <c r="H441" s="47">
        <f>+H446</f>
        <v>369</v>
      </c>
      <c r="I441" s="28">
        <f t="shared" si="32"/>
        <v>0.83863636363636362</v>
      </c>
      <c r="J441" s="28">
        <f t="shared" si="34"/>
        <v>0.83863636363636362</v>
      </c>
    </row>
    <row r="442" spans="1:10" s="19" customFormat="1" ht="15" x14ac:dyDescent="0.2">
      <c r="A442" s="252"/>
      <c r="B442" s="281"/>
      <c r="C442" s="22" t="s">
        <v>99</v>
      </c>
      <c r="D442" s="25">
        <f>+D447</f>
        <v>0</v>
      </c>
      <c r="E442" s="25">
        <f t="shared" si="31"/>
        <v>0</v>
      </c>
      <c r="F442" s="26">
        <f t="shared" si="35"/>
        <v>0</v>
      </c>
      <c r="G442" s="25">
        <f t="shared" si="35"/>
        <v>0</v>
      </c>
      <c r="H442" s="38">
        <f>+H447</f>
        <v>0</v>
      </c>
      <c r="I442" s="28"/>
      <c r="J442" s="28"/>
    </row>
    <row r="443" spans="1:10" s="19" customFormat="1" ht="15" x14ac:dyDescent="0.2">
      <c r="A443" s="252" t="s">
        <v>272</v>
      </c>
      <c r="B443" s="279" t="s">
        <v>273</v>
      </c>
      <c r="C443" s="22" t="s">
        <v>95</v>
      </c>
      <c r="D443" s="25">
        <f>D444+D445+D446+D447</f>
        <v>440</v>
      </c>
      <c r="E443" s="25">
        <f t="shared" si="31"/>
        <v>440</v>
      </c>
      <c r="F443" s="26">
        <f>F444+F445+F446+F447</f>
        <v>440</v>
      </c>
      <c r="G443" s="25">
        <f>G444+G445+G446+G447</f>
        <v>0</v>
      </c>
      <c r="H443" s="47">
        <f>H444+H445+H446+H447</f>
        <v>369</v>
      </c>
      <c r="I443" s="28">
        <f t="shared" si="32"/>
        <v>0.83863636363636362</v>
      </c>
      <c r="J443" s="28">
        <f t="shared" si="34"/>
        <v>0.83863636363636362</v>
      </c>
    </row>
    <row r="444" spans="1:10" s="19" customFormat="1" ht="15" x14ac:dyDescent="0.2">
      <c r="A444" s="252"/>
      <c r="B444" s="280"/>
      <c r="C444" s="22" t="s">
        <v>102</v>
      </c>
      <c r="D444" s="25"/>
      <c r="E444" s="25">
        <f t="shared" si="31"/>
        <v>0</v>
      </c>
      <c r="F444" s="34"/>
      <c r="G444" s="22"/>
      <c r="H444" s="37"/>
      <c r="I444" s="28"/>
      <c r="J444" s="28"/>
    </row>
    <row r="445" spans="1:10" s="19" customFormat="1" ht="15" x14ac:dyDescent="0.2">
      <c r="A445" s="252"/>
      <c r="B445" s="280"/>
      <c r="C445" s="22" t="s">
        <v>97</v>
      </c>
      <c r="D445" s="25"/>
      <c r="E445" s="25">
        <f t="shared" si="31"/>
        <v>0</v>
      </c>
      <c r="F445" s="34"/>
      <c r="G445" s="22"/>
      <c r="H445" s="37"/>
      <c r="I445" s="28"/>
      <c r="J445" s="28"/>
    </row>
    <row r="446" spans="1:10" s="19" customFormat="1" ht="30" x14ac:dyDescent="0.2">
      <c r="A446" s="252"/>
      <c r="B446" s="280"/>
      <c r="C446" s="22" t="s">
        <v>98</v>
      </c>
      <c r="D446" s="25">
        <v>440</v>
      </c>
      <c r="E446" s="25">
        <f t="shared" si="31"/>
        <v>440</v>
      </c>
      <c r="F446" s="48">
        <v>440</v>
      </c>
      <c r="G446" s="22"/>
      <c r="H446" s="46">
        <v>369</v>
      </c>
      <c r="I446" s="28">
        <f t="shared" si="32"/>
        <v>0.83863636363636362</v>
      </c>
      <c r="J446" s="28">
        <f t="shared" si="34"/>
        <v>0.83863636363636362</v>
      </c>
    </row>
    <row r="447" spans="1:10" s="19" customFormat="1" ht="54" customHeight="1" x14ac:dyDescent="0.2">
      <c r="A447" s="252"/>
      <c r="B447" s="281"/>
      <c r="C447" s="22" t="s">
        <v>99</v>
      </c>
      <c r="D447" s="25"/>
      <c r="E447" s="25">
        <f t="shared" si="31"/>
        <v>0</v>
      </c>
      <c r="F447" s="34"/>
      <c r="G447" s="22"/>
      <c r="H447" s="37"/>
      <c r="I447" s="28"/>
      <c r="J447" s="28"/>
    </row>
    <row r="448" spans="1:10" s="19" customFormat="1" ht="15" x14ac:dyDescent="0.2">
      <c r="A448" s="252" t="s">
        <v>274</v>
      </c>
      <c r="B448" s="279" t="s">
        <v>275</v>
      </c>
      <c r="C448" s="22" t="s">
        <v>95</v>
      </c>
      <c r="D448" s="25">
        <f>D449+D450+D451+D452</f>
        <v>4471708.3</v>
      </c>
      <c r="E448" s="25">
        <f t="shared" si="31"/>
        <v>4501520.3453899994</v>
      </c>
      <c r="F448" s="26">
        <f>F449+F450+F451+F452</f>
        <v>4336482.26</v>
      </c>
      <c r="G448" s="25">
        <f>G449+G450+G451+G452</f>
        <v>165038.08538999999</v>
      </c>
      <c r="H448" s="27">
        <f>H449+H450+H451+H452</f>
        <v>2347879.0839500003</v>
      </c>
      <c r="I448" s="28">
        <f t="shared" si="32"/>
        <v>0.52505193237895242</v>
      </c>
      <c r="J448" s="28">
        <f t="shared" si="34"/>
        <v>0.5215746911717194</v>
      </c>
    </row>
    <row r="449" spans="1:10" s="19" customFormat="1" ht="15" x14ac:dyDescent="0.2">
      <c r="A449" s="252"/>
      <c r="B449" s="280"/>
      <c r="C449" s="22" t="s">
        <v>102</v>
      </c>
      <c r="D449" s="25">
        <f>D454+D459+D464+D469+D474</f>
        <v>0</v>
      </c>
      <c r="E449" s="25">
        <f t="shared" si="31"/>
        <v>0</v>
      </c>
      <c r="F449" s="26">
        <f>F454+F459+F464+F469+F474</f>
        <v>0</v>
      </c>
      <c r="G449" s="25">
        <f>G454+G459+G464+G469+G474</f>
        <v>0</v>
      </c>
      <c r="H449" s="38">
        <f>H454+H459+H464+H469+H474</f>
        <v>0</v>
      </c>
      <c r="I449" s="28"/>
      <c r="J449" s="28"/>
    </row>
    <row r="450" spans="1:10" s="19" customFormat="1" ht="15" x14ac:dyDescent="0.2">
      <c r="A450" s="252"/>
      <c r="B450" s="280"/>
      <c r="C450" s="22" t="s">
        <v>97</v>
      </c>
      <c r="D450" s="25">
        <f>D455+D460+D465+D470+D475+D480</f>
        <v>3110782.3</v>
      </c>
      <c r="E450" s="25">
        <f t="shared" si="31"/>
        <v>3093216.46</v>
      </c>
      <c r="F450" s="26">
        <f>F455+F460+F465+F470+F475+F480</f>
        <v>3093216.46</v>
      </c>
      <c r="G450" s="25">
        <f>G455+G460+G465+G470+G475+G480</f>
        <v>0</v>
      </c>
      <c r="H450" s="27">
        <f>H455+H460+H465+H470+H475+H480</f>
        <v>1639871.63228</v>
      </c>
      <c r="I450" s="28">
        <f t="shared" si="32"/>
        <v>0.52715731096965546</v>
      </c>
      <c r="J450" s="28">
        <f t="shared" si="34"/>
        <v>0.53015094594446843</v>
      </c>
    </row>
    <row r="451" spans="1:10" s="19" customFormat="1" ht="30" x14ac:dyDescent="0.2">
      <c r="A451" s="252"/>
      <c r="B451" s="280"/>
      <c r="C451" s="22" t="s">
        <v>98</v>
      </c>
      <c r="D451" s="25">
        <f>D456+D461+D466+D471+D476+D486+D491</f>
        <v>1225416</v>
      </c>
      <c r="E451" s="25">
        <f t="shared" si="31"/>
        <v>1243265.8</v>
      </c>
      <c r="F451" s="26">
        <f>F456+F461+F466+F471+F476+F486+F491</f>
        <v>1243265.8</v>
      </c>
      <c r="G451" s="25">
        <f>G456+G461+G466+G471+G476+G486+G491</f>
        <v>0</v>
      </c>
      <c r="H451" s="27">
        <f>H456+H461+H466+H471+H476+H486+H491</f>
        <v>648779.38321000012</v>
      </c>
      <c r="I451" s="28">
        <f t="shared" si="32"/>
        <v>0.52943603087441338</v>
      </c>
      <c r="J451" s="28">
        <f t="shared" si="34"/>
        <v>0.52183481859631309</v>
      </c>
    </row>
    <row r="452" spans="1:10" s="19" customFormat="1" ht="30" customHeight="1" x14ac:dyDescent="0.2">
      <c r="A452" s="252"/>
      <c r="B452" s="281"/>
      <c r="C452" s="22" t="s">
        <v>99</v>
      </c>
      <c r="D452" s="25">
        <f>D457+D462+D467+D472+D477</f>
        <v>135510</v>
      </c>
      <c r="E452" s="25">
        <f t="shared" si="31"/>
        <v>165038.08538999999</v>
      </c>
      <c r="F452" s="26">
        <f>F457+F462+F467+F472+F477</f>
        <v>0</v>
      </c>
      <c r="G452" s="25">
        <f>G457+G462+G467+G472+G477</f>
        <v>165038.08538999999</v>
      </c>
      <c r="H452" s="38">
        <f>H457+H462+H467+H472+H477</f>
        <v>59228.068460000002</v>
      </c>
      <c r="I452" s="28">
        <f t="shared" si="32"/>
        <v>0.43707525983322265</v>
      </c>
      <c r="J452" s="28">
        <f t="shared" si="34"/>
        <v>0.35887515490766081</v>
      </c>
    </row>
    <row r="453" spans="1:10" s="19" customFormat="1" ht="15" x14ac:dyDescent="0.2">
      <c r="A453" s="252" t="s">
        <v>276</v>
      </c>
      <c r="B453" s="279" t="s">
        <v>277</v>
      </c>
      <c r="C453" s="22" t="s">
        <v>95</v>
      </c>
      <c r="D453" s="25">
        <f>D454+D455+D456+D457</f>
        <v>3778634.3</v>
      </c>
      <c r="E453" s="25">
        <f t="shared" si="31"/>
        <v>3803951.69239</v>
      </c>
      <c r="F453" s="26">
        <f>F454+F455+F456+F457</f>
        <v>3651641.26</v>
      </c>
      <c r="G453" s="25">
        <f>G454+G455+G456+G457</f>
        <v>152310.43239</v>
      </c>
      <c r="H453" s="27">
        <f>H454+H455+H456+H457</f>
        <v>2002410.8877400002</v>
      </c>
      <c r="I453" s="28">
        <f t="shared" si="32"/>
        <v>0.52992979176100752</v>
      </c>
      <c r="J453" s="28">
        <f t="shared" si="34"/>
        <v>0.52640281729810756</v>
      </c>
    </row>
    <row r="454" spans="1:10" s="19" customFormat="1" ht="15" x14ac:dyDescent="0.2">
      <c r="A454" s="252"/>
      <c r="B454" s="280"/>
      <c r="C454" s="22" t="s">
        <v>102</v>
      </c>
      <c r="D454" s="25"/>
      <c r="E454" s="25">
        <f t="shared" si="31"/>
        <v>0</v>
      </c>
      <c r="F454" s="34"/>
      <c r="G454" s="22"/>
      <c r="H454" s="37"/>
      <c r="I454" s="28"/>
      <c r="J454" s="28"/>
    </row>
    <row r="455" spans="1:10" s="19" customFormat="1" ht="15" x14ac:dyDescent="0.2">
      <c r="A455" s="252"/>
      <c r="B455" s="280"/>
      <c r="C455" s="22" t="s">
        <v>97</v>
      </c>
      <c r="D455" s="25">
        <v>3110782.3</v>
      </c>
      <c r="E455" s="25">
        <f t="shared" si="31"/>
        <v>3093216.46</v>
      </c>
      <c r="F455" s="162">
        <v>3093216.46</v>
      </c>
      <c r="G455" s="22"/>
      <c r="H455" s="11">
        <v>1639871.63228</v>
      </c>
      <c r="I455" s="28">
        <f t="shared" si="32"/>
        <v>0.52715731096965546</v>
      </c>
      <c r="J455" s="28">
        <f t="shared" si="34"/>
        <v>0.53015094594446843</v>
      </c>
    </row>
    <row r="456" spans="1:10" s="19" customFormat="1" ht="30" x14ac:dyDescent="0.2">
      <c r="A456" s="252"/>
      <c r="B456" s="280"/>
      <c r="C456" s="22" t="s">
        <v>98</v>
      </c>
      <c r="D456" s="25">
        <v>542080</v>
      </c>
      <c r="E456" s="25">
        <f t="shared" ref="E456:E519" si="36">F456+G456</f>
        <v>558424.80000000005</v>
      </c>
      <c r="F456" s="163">
        <v>558424.80000000005</v>
      </c>
      <c r="G456" s="22"/>
      <c r="H456" s="11">
        <v>306366.50361000001</v>
      </c>
      <c r="I456" s="28">
        <f t="shared" si="32"/>
        <v>0.56516843198420896</v>
      </c>
      <c r="J456" s="28">
        <f t="shared" si="34"/>
        <v>0.5486262494251688</v>
      </c>
    </row>
    <row r="457" spans="1:10" s="19" customFormat="1" ht="49.5" customHeight="1" x14ac:dyDescent="0.2">
      <c r="A457" s="252"/>
      <c r="B457" s="281"/>
      <c r="C457" s="22" t="s">
        <v>99</v>
      </c>
      <c r="D457" s="25">
        <v>125772</v>
      </c>
      <c r="E457" s="25">
        <f t="shared" si="36"/>
        <v>152310.43239</v>
      </c>
      <c r="F457" s="34"/>
      <c r="G457" s="11">
        <v>152310.43239</v>
      </c>
      <c r="H457" s="11">
        <v>56172.751850000001</v>
      </c>
      <c r="I457" s="28">
        <f t="shared" ref="I457:I520" si="37">+H457/D457</f>
        <v>0.44662366703240786</v>
      </c>
      <c r="J457" s="28">
        <f t="shared" ref="J457:J520" si="38">+H457/E457</f>
        <v>0.36880436204242595</v>
      </c>
    </row>
    <row r="458" spans="1:10" s="19" customFormat="1" ht="15" x14ac:dyDescent="0.2">
      <c r="A458" s="282" t="s">
        <v>278</v>
      </c>
      <c r="B458" s="279" t="s">
        <v>279</v>
      </c>
      <c r="C458" s="22" t="s">
        <v>95</v>
      </c>
      <c r="D458" s="25">
        <f>D459+D460+D461+D462</f>
        <v>532130</v>
      </c>
      <c r="E458" s="25">
        <f t="shared" si="36"/>
        <v>536593.65300000005</v>
      </c>
      <c r="F458" s="26">
        <f>F459+F460+F461+F462</f>
        <v>523866</v>
      </c>
      <c r="G458" s="25">
        <f>G459+G460+G461+G462</f>
        <v>12727.653</v>
      </c>
      <c r="H458" s="27">
        <f>H459+H460+H461+H462</f>
        <v>270520.12307999999</v>
      </c>
      <c r="I458" s="28">
        <f t="shared" si="37"/>
        <v>0.50837224565425743</v>
      </c>
      <c r="J458" s="28">
        <f t="shared" si="38"/>
        <v>0.50414335236276075</v>
      </c>
    </row>
    <row r="459" spans="1:10" s="19" customFormat="1" ht="15" x14ac:dyDescent="0.2">
      <c r="A459" s="283"/>
      <c r="B459" s="280"/>
      <c r="C459" s="22" t="s">
        <v>102</v>
      </c>
      <c r="D459" s="25"/>
      <c r="E459" s="25">
        <f t="shared" si="36"/>
        <v>0</v>
      </c>
      <c r="F459" s="34"/>
      <c r="G459" s="22"/>
      <c r="H459" s="37"/>
      <c r="I459" s="28"/>
      <c r="J459" s="28"/>
    </row>
    <row r="460" spans="1:10" s="19" customFormat="1" ht="15" x14ac:dyDescent="0.2">
      <c r="A460" s="283"/>
      <c r="B460" s="280"/>
      <c r="C460" s="22" t="s">
        <v>97</v>
      </c>
      <c r="D460" s="25"/>
      <c r="E460" s="25">
        <f t="shared" si="36"/>
        <v>0</v>
      </c>
      <c r="F460" s="34"/>
      <c r="G460" s="22"/>
      <c r="H460" s="37"/>
      <c r="I460" s="28"/>
      <c r="J460" s="28"/>
    </row>
    <row r="461" spans="1:10" s="19" customFormat="1" ht="30" x14ac:dyDescent="0.2">
      <c r="A461" s="283"/>
      <c r="B461" s="280"/>
      <c r="C461" s="22" t="s">
        <v>98</v>
      </c>
      <c r="D461" s="25">
        <v>522392</v>
      </c>
      <c r="E461" s="25">
        <f t="shared" si="36"/>
        <v>523866</v>
      </c>
      <c r="F461" s="163">
        <v>523866</v>
      </c>
      <c r="G461" s="22"/>
      <c r="H461" s="11">
        <v>267464.80647000001</v>
      </c>
      <c r="I461" s="28">
        <f t="shared" si="37"/>
        <v>0.51200019615537762</v>
      </c>
      <c r="J461" s="28">
        <f t="shared" si="38"/>
        <v>0.51055958292769532</v>
      </c>
    </row>
    <row r="462" spans="1:10" s="19" customFormat="1" ht="39.75" customHeight="1" x14ac:dyDescent="0.2">
      <c r="A462" s="284"/>
      <c r="B462" s="281"/>
      <c r="C462" s="22" t="s">
        <v>99</v>
      </c>
      <c r="D462" s="25">
        <v>9738</v>
      </c>
      <c r="E462" s="25">
        <f t="shared" si="36"/>
        <v>12727.653</v>
      </c>
      <c r="F462" s="34"/>
      <c r="G462" s="22">
        <v>12727.653</v>
      </c>
      <c r="H462" s="11">
        <v>3055.3166099999999</v>
      </c>
      <c r="I462" s="28">
        <f t="shared" si="37"/>
        <v>0.31375196241528031</v>
      </c>
      <c r="J462" s="28">
        <f t="shared" si="38"/>
        <v>0.24005341833250796</v>
      </c>
    </row>
    <row r="463" spans="1:10" s="19" customFormat="1" ht="15" x14ac:dyDescent="0.2">
      <c r="A463" s="252" t="s">
        <v>280</v>
      </c>
      <c r="B463" s="279" t="s">
        <v>281</v>
      </c>
      <c r="C463" s="22" t="s">
        <v>95</v>
      </c>
      <c r="D463" s="25">
        <f>D464+D465+D466+D467</f>
        <v>0</v>
      </c>
      <c r="E463" s="25">
        <f t="shared" si="36"/>
        <v>0</v>
      </c>
      <c r="F463" s="26">
        <f>F464+F465+F466+F467</f>
        <v>0</v>
      </c>
      <c r="G463" s="25">
        <f>G464+G465+G466+G467</f>
        <v>0</v>
      </c>
      <c r="H463" s="27">
        <f>H464+H465+H466+H467</f>
        <v>0</v>
      </c>
      <c r="I463" s="28"/>
      <c r="J463" s="28"/>
    </row>
    <row r="464" spans="1:10" s="19" customFormat="1" ht="15" x14ac:dyDescent="0.2">
      <c r="A464" s="252"/>
      <c r="B464" s="280"/>
      <c r="C464" s="22" t="s">
        <v>102</v>
      </c>
      <c r="D464" s="25"/>
      <c r="E464" s="25">
        <f t="shared" si="36"/>
        <v>0</v>
      </c>
      <c r="F464" s="34"/>
      <c r="G464" s="22"/>
      <c r="H464" s="37"/>
      <c r="I464" s="28"/>
      <c r="J464" s="28"/>
    </row>
    <row r="465" spans="1:10" s="19" customFormat="1" ht="15" x14ac:dyDescent="0.2">
      <c r="A465" s="252"/>
      <c r="B465" s="280"/>
      <c r="C465" s="22" t="s">
        <v>97</v>
      </c>
      <c r="D465" s="25"/>
      <c r="E465" s="25">
        <f t="shared" si="36"/>
        <v>0</v>
      </c>
      <c r="F465" s="34"/>
      <c r="G465" s="22"/>
      <c r="H465" s="37"/>
      <c r="I465" s="28"/>
      <c r="J465" s="28"/>
    </row>
    <row r="466" spans="1:10" s="19" customFormat="1" ht="30" x14ac:dyDescent="0.2">
      <c r="A466" s="252"/>
      <c r="B466" s="280"/>
      <c r="C466" s="22" t="s">
        <v>98</v>
      </c>
      <c r="D466" s="25"/>
      <c r="E466" s="25">
        <f t="shared" si="36"/>
        <v>0</v>
      </c>
      <c r="F466" s="34"/>
      <c r="G466" s="22"/>
      <c r="H466" s="11"/>
      <c r="I466" s="28"/>
      <c r="J466" s="28"/>
    </row>
    <row r="467" spans="1:10" s="19" customFormat="1" ht="51.75" customHeight="1" x14ac:dyDescent="0.2">
      <c r="A467" s="252"/>
      <c r="B467" s="281"/>
      <c r="C467" s="22" t="s">
        <v>99</v>
      </c>
      <c r="D467" s="25"/>
      <c r="E467" s="25">
        <f t="shared" si="36"/>
        <v>0</v>
      </c>
      <c r="F467" s="34"/>
      <c r="G467" s="22"/>
      <c r="H467" s="11"/>
      <c r="I467" s="28"/>
      <c r="J467" s="28"/>
    </row>
    <row r="468" spans="1:10" s="19" customFormat="1" ht="15" x14ac:dyDescent="0.2">
      <c r="A468" s="252" t="s">
        <v>282</v>
      </c>
      <c r="B468" s="279" t="s">
        <v>283</v>
      </c>
      <c r="C468" s="22" t="s">
        <v>95</v>
      </c>
      <c r="D468" s="25">
        <f>D469+D470+D471+D472</f>
        <v>135005.79999999999</v>
      </c>
      <c r="E468" s="25">
        <f t="shared" si="36"/>
        <v>135104.79999999999</v>
      </c>
      <c r="F468" s="52">
        <f>F469+F470+F471+F472</f>
        <v>135104.79999999999</v>
      </c>
      <c r="G468" s="25">
        <f>G469+G470+G471+G472</f>
        <v>0</v>
      </c>
      <c r="H468" s="27">
        <f>H469+H470+H471+H472</f>
        <v>62999.758979999999</v>
      </c>
      <c r="I468" s="28">
        <f t="shared" si="37"/>
        <v>0.4666448328886611</v>
      </c>
      <c r="J468" s="28">
        <f t="shared" si="38"/>
        <v>0.4663028921252243</v>
      </c>
    </row>
    <row r="469" spans="1:10" s="19" customFormat="1" ht="15" x14ac:dyDescent="0.2">
      <c r="A469" s="252"/>
      <c r="B469" s="280"/>
      <c r="C469" s="22" t="s">
        <v>102</v>
      </c>
      <c r="D469" s="25"/>
      <c r="E469" s="25">
        <f t="shared" si="36"/>
        <v>0</v>
      </c>
      <c r="F469" s="34"/>
      <c r="G469" s="22"/>
      <c r="H469" s="37"/>
      <c r="I469" s="28"/>
      <c r="J469" s="28"/>
    </row>
    <row r="470" spans="1:10" s="19" customFormat="1" ht="15" x14ac:dyDescent="0.2">
      <c r="A470" s="252"/>
      <c r="B470" s="280"/>
      <c r="C470" s="22" t="s">
        <v>97</v>
      </c>
      <c r="D470" s="25"/>
      <c r="E470" s="25">
        <f t="shared" si="36"/>
        <v>0</v>
      </c>
      <c r="F470" s="34"/>
      <c r="G470" s="22"/>
      <c r="H470" s="37"/>
      <c r="I470" s="28"/>
      <c r="J470" s="28"/>
    </row>
    <row r="471" spans="1:10" s="19" customFormat="1" ht="30" x14ac:dyDescent="0.2">
      <c r="A471" s="252"/>
      <c r="B471" s="280"/>
      <c r="C471" s="22" t="s">
        <v>98</v>
      </c>
      <c r="D471" s="25">
        <v>135005.79999999999</v>
      </c>
      <c r="E471" s="25">
        <f t="shared" si="36"/>
        <v>135104.79999999999</v>
      </c>
      <c r="F471" s="162">
        <v>135104.79999999999</v>
      </c>
      <c r="G471" s="22"/>
      <c r="H471" s="11">
        <v>62999.758979999999</v>
      </c>
      <c r="I471" s="28">
        <f t="shared" si="37"/>
        <v>0.4666448328886611</v>
      </c>
      <c r="J471" s="28">
        <f t="shared" si="38"/>
        <v>0.4663028921252243</v>
      </c>
    </row>
    <row r="472" spans="1:10" s="19" customFormat="1" ht="15" x14ac:dyDescent="0.2">
      <c r="A472" s="252"/>
      <c r="B472" s="281"/>
      <c r="C472" s="22" t="s">
        <v>99</v>
      </c>
      <c r="D472" s="25"/>
      <c r="E472" s="25">
        <f t="shared" si="36"/>
        <v>0</v>
      </c>
      <c r="F472" s="34"/>
      <c r="G472" s="22"/>
      <c r="H472" s="37"/>
      <c r="I472" s="28"/>
      <c r="J472" s="28"/>
    </row>
    <row r="473" spans="1:10" s="19" customFormat="1" ht="15" x14ac:dyDescent="0.2">
      <c r="A473" s="252" t="s">
        <v>284</v>
      </c>
      <c r="B473" s="279" t="s">
        <v>285</v>
      </c>
      <c r="C473" s="22" t="s">
        <v>95</v>
      </c>
      <c r="D473" s="25">
        <f>D474+D475+D476+D477</f>
        <v>22181.200000000001</v>
      </c>
      <c r="E473" s="25">
        <f t="shared" si="36"/>
        <v>22113.200000000001</v>
      </c>
      <c r="F473" s="26">
        <f>F474+F475+F476+F477</f>
        <v>22113.200000000001</v>
      </c>
      <c r="G473" s="25">
        <f>G474+G475+G476+G477</f>
        <v>0</v>
      </c>
      <c r="H473" s="27">
        <f>H474+H475+H476+H477</f>
        <v>9472.9031500000001</v>
      </c>
      <c r="I473" s="28">
        <f t="shared" si="37"/>
        <v>0.42706901114457285</v>
      </c>
      <c r="J473" s="28">
        <f t="shared" si="38"/>
        <v>0.42838228524139427</v>
      </c>
    </row>
    <row r="474" spans="1:10" s="19" customFormat="1" ht="15" x14ac:dyDescent="0.2">
      <c r="A474" s="252"/>
      <c r="B474" s="280"/>
      <c r="C474" s="22" t="s">
        <v>102</v>
      </c>
      <c r="D474" s="25"/>
      <c r="E474" s="25">
        <f t="shared" si="36"/>
        <v>0</v>
      </c>
      <c r="F474" s="34"/>
      <c r="G474" s="22"/>
      <c r="H474" s="37"/>
      <c r="I474" s="28"/>
      <c r="J474" s="28"/>
    </row>
    <row r="475" spans="1:10" s="19" customFormat="1" ht="15" x14ac:dyDescent="0.2">
      <c r="A475" s="252"/>
      <c r="B475" s="280"/>
      <c r="C475" s="22" t="s">
        <v>97</v>
      </c>
      <c r="D475" s="25"/>
      <c r="E475" s="25">
        <f t="shared" si="36"/>
        <v>0</v>
      </c>
      <c r="F475" s="34"/>
      <c r="G475" s="22"/>
      <c r="H475" s="37"/>
      <c r="I475" s="28"/>
      <c r="J475" s="28"/>
    </row>
    <row r="476" spans="1:10" s="19" customFormat="1" ht="30" x14ac:dyDescent="0.2">
      <c r="A476" s="252"/>
      <c r="B476" s="280"/>
      <c r="C476" s="22" t="s">
        <v>98</v>
      </c>
      <c r="D476" s="25">
        <v>22181.200000000001</v>
      </c>
      <c r="E476" s="25">
        <f t="shared" si="36"/>
        <v>22113.200000000001</v>
      </c>
      <c r="F476" s="34">
        <v>22113.200000000001</v>
      </c>
      <c r="G476" s="22"/>
      <c r="H476" s="11">
        <v>9472.9031500000001</v>
      </c>
      <c r="I476" s="28">
        <f t="shared" si="37"/>
        <v>0.42706901114457285</v>
      </c>
      <c r="J476" s="28">
        <f t="shared" si="38"/>
        <v>0.42838228524139427</v>
      </c>
    </row>
    <row r="477" spans="1:10" s="19" customFormat="1" ht="15" x14ac:dyDescent="0.2">
      <c r="A477" s="252"/>
      <c r="B477" s="281"/>
      <c r="C477" s="22" t="s">
        <v>99</v>
      </c>
      <c r="D477" s="25"/>
      <c r="E477" s="25">
        <f t="shared" si="36"/>
        <v>0</v>
      </c>
      <c r="F477" s="34"/>
      <c r="G477" s="22"/>
      <c r="H477" s="37"/>
      <c r="I477" s="28"/>
      <c r="J477" s="28"/>
    </row>
    <row r="478" spans="1:10" s="19" customFormat="1" ht="15" x14ac:dyDescent="0.2">
      <c r="A478" s="252" t="s">
        <v>286</v>
      </c>
      <c r="B478" s="279" t="s">
        <v>287</v>
      </c>
      <c r="C478" s="22" t="s">
        <v>95</v>
      </c>
      <c r="D478" s="25">
        <f>D479+D480+D481+D482</f>
        <v>0</v>
      </c>
      <c r="E478" s="25">
        <f t="shared" si="36"/>
        <v>0</v>
      </c>
      <c r="F478" s="53">
        <f>F479+F480+F481+F482</f>
        <v>0</v>
      </c>
      <c r="G478" s="25">
        <f>G479+G480+G481+G482</f>
        <v>0</v>
      </c>
      <c r="H478" s="27">
        <f>H479+H480+H481+H482</f>
        <v>0</v>
      </c>
      <c r="I478" s="28"/>
      <c r="J478" s="28"/>
    </row>
    <row r="479" spans="1:10" s="19" customFormat="1" ht="15" x14ac:dyDescent="0.2">
      <c r="A479" s="252"/>
      <c r="B479" s="280"/>
      <c r="C479" s="22" t="s">
        <v>102</v>
      </c>
      <c r="D479" s="25"/>
      <c r="E479" s="25">
        <f t="shared" si="36"/>
        <v>0</v>
      </c>
      <c r="F479" s="34"/>
      <c r="G479" s="22"/>
      <c r="H479" s="37"/>
      <c r="I479" s="28"/>
      <c r="J479" s="28"/>
    </row>
    <row r="480" spans="1:10" s="19" customFormat="1" ht="15" x14ac:dyDescent="0.2">
      <c r="A480" s="252"/>
      <c r="B480" s="280"/>
      <c r="C480" s="22" t="s">
        <v>97</v>
      </c>
      <c r="D480" s="25"/>
      <c r="E480" s="25">
        <f t="shared" si="36"/>
        <v>0</v>
      </c>
      <c r="F480" s="34"/>
      <c r="G480" s="22"/>
      <c r="H480" s="11"/>
      <c r="I480" s="28"/>
      <c r="J480" s="28"/>
    </row>
    <row r="481" spans="1:11" s="19" customFormat="1" ht="30" x14ac:dyDescent="0.2">
      <c r="A481" s="252"/>
      <c r="B481" s="280"/>
      <c r="C481" s="22" t="s">
        <v>98</v>
      </c>
      <c r="D481" s="25"/>
      <c r="E481" s="25">
        <f t="shared" si="36"/>
        <v>0</v>
      </c>
      <c r="F481" s="34"/>
      <c r="G481" s="22"/>
      <c r="H481" s="37"/>
      <c r="I481" s="28"/>
      <c r="J481" s="28"/>
    </row>
    <row r="482" spans="1:11" s="19" customFormat="1" ht="15" x14ac:dyDescent="0.2">
      <c r="A482" s="252"/>
      <c r="B482" s="281"/>
      <c r="C482" s="22" t="s">
        <v>99</v>
      </c>
      <c r="D482" s="25"/>
      <c r="E482" s="25">
        <f t="shared" si="36"/>
        <v>0</v>
      </c>
      <c r="F482" s="34"/>
      <c r="G482" s="22"/>
      <c r="H482" s="37"/>
      <c r="I482" s="28"/>
      <c r="J482" s="28"/>
    </row>
    <row r="483" spans="1:11" s="19" customFormat="1" ht="15" x14ac:dyDescent="0.2">
      <c r="A483" s="252" t="s">
        <v>288</v>
      </c>
      <c r="B483" s="279" t="s">
        <v>289</v>
      </c>
      <c r="C483" s="22" t="s">
        <v>95</v>
      </c>
      <c r="D483" s="25">
        <f>D484+D485+D486+D487</f>
        <v>1932</v>
      </c>
      <c r="E483" s="25">
        <f t="shared" si="36"/>
        <v>1932</v>
      </c>
      <c r="F483" s="26">
        <f>F484+F485+F486+F487</f>
        <v>1932</v>
      </c>
      <c r="G483" s="25">
        <f>G484+G485+G486+G487</f>
        <v>0</v>
      </c>
      <c r="H483" s="42">
        <f>H484+H485+H486+H487</f>
        <v>1018.9</v>
      </c>
      <c r="I483" s="28">
        <f t="shared" si="37"/>
        <v>0.52738095238095239</v>
      </c>
      <c r="J483" s="28">
        <f t="shared" si="38"/>
        <v>0.52738095238095239</v>
      </c>
    </row>
    <row r="484" spans="1:11" s="19" customFormat="1" ht="15" x14ac:dyDescent="0.2">
      <c r="A484" s="252"/>
      <c r="B484" s="280"/>
      <c r="C484" s="22" t="s">
        <v>102</v>
      </c>
      <c r="D484" s="25"/>
      <c r="E484" s="25">
        <f t="shared" si="36"/>
        <v>0</v>
      </c>
      <c r="F484" s="34"/>
      <c r="G484" s="22"/>
      <c r="H484" s="45"/>
      <c r="I484" s="28"/>
      <c r="J484" s="28"/>
    </row>
    <row r="485" spans="1:11" s="19" customFormat="1" ht="15" x14ac:dyDescent="0.2">
      <c r="A485" s="252"/>
      <c r="B485" s="280"/>
      <c r="C485" s="22" t="s">
        <v>97</v>
      </c>
      <c r="D485" s="25"/>
      <c r="E485" s="25">
        <f t="shared" si="36"/>
        <v>0</v>
      </c>
      <c r="F485" s="34"/>
      <c r="G485" s="22"/>
      <c r="H485" s="45"/>
      <c r="I485" s="28"/>
      <c r="J485" s="28"/>
    </row>
    <row r="486" spans="1:11" s="19" customFormat="1" ht="30" x14ac:dyDescent="0.2">
      <c r="A486" s="252"/>
      <c r="B486" s="280"/>
      <c r="C486" s="22" t="s">
        <v>98</v>
      </c>
      <c r="D486" s="25">
        <v>1932</v>
      </c>
      <c r="E486" s="25">
        <f t="shared" si="36"/>
        <v>1932</v>
      </c>
      <c r="F486" s="34">
        <v>1932</v>
      </c>
      <c r="G486" s="22"/>
      <c r="H486" s="45">
        <v>1018.9</v>
      </c>
      <c r="I486" s="28">
        <f t="shared" si="37"/>
        <v>0.52738095238095239</v>
      </c>
      <c r="J486" s="28">
        <f t="shared" si="38"/>
        <v>0.52738095238095239</v>
      </c>
    </row>
    <row r="487" spans="1:11" s="19" customFormat="1" ht="15" x14ac:dyDescent="0.2">
      <c r="A487" s="252"/>
      <c r="B487" s="281"/>
      <c r="C487" s="22" t="s">
        <v>99</v>
      </c>
      <c r="D487" s="25"/>
      <c r="E487" s="25">
        <f t="shared" si="36"/>
        <v>0</v>
      </c>
      <c r="F487" s="34"/>
      <c r="G487" s="22"/>
      <c r="H487" s="45"/>
      <c r="I487" s="28"/>
      <c r="J487" s="28"/>
    </row>
    <row r="488" spans="1:11" s="19" customFormat="1" ht="15" x14ac:dyDescent="0.2">
      <c r="A488" s="252" t="s">
        <v>290</v>
      </c>
      <c r="B488" s="279" t="s">
        <v>291</v>
      </c>
      <c r="C488" s="22" t="s">
        <v>95</v>
      </c>
      <c r="D488" s="25">
        <f>D489+D490+D491+D492</f>
        <v>1825</v>
      </c>
      <c r="E488" s="25">
        <f t="shared" si="36"/>
        <v>1825</v>
      </c>
      <c r="F488" s="26">
        <f>F489+F490+F491+F492</f>
        <v>1825</v>
      </c>
      <c r="G488" s="25">
        <f>G489+G490+G491+G492</f>
        <v>0</v>
      </c>
      <c r="H488" s="42">
        <f>H489+H490+H491+H492</f>
        <v>1456.511</v>
      </c>
      <c r="I488" s="28">
        <f t="shared" si="37"/>
        <v>0.79808821917808215</v>
      </c>
      <c r="J488" s="28">
        <f t="shared" si="38"/>
        <v>0.79808821917808215</v>
      </c>
    </row>
    <row r="489" spans="1:11" s="19" customFormat="1" ht="15" x14ac:dyDescent="0.2">
      <c r="A489" s="252"/>
      <c r="B489" s="280"/>
      <c r="C489" s="22" t="s">
        <v>102</v>
      </c>
      <c r="D489" s="25"/>
      <c r="E489" s="25">
        <f t="shared" si="36"/>
        <v>0</v>
      </c>
      <c r="F489" s="34"/>
      <c r="G489" s="22"/>
      <c r="H489" s="37"/>
      <c r="I489" s="28"/>
      <c r="J489" s="28"/>
    </row>
    <row r="490" spans="1:11" s="19" customFormat="1" ht="15" x14ac:dyDescent="0.2">
      <c r="A490" s="252"/>
      <c r="B490" s="280"/>
      <c r="C490" s="22" t="s">
        <v>97</v>
      </c>
      <c r="D490" s="25"/>
      <c r="E490" s="25">
        <f t="shared" si="36"/>
        <v>0</v>
      </c>
      <c r="F490" s="34"/>
      <c r="G490" s="22"/>
      <c r="H490" s="37"/>
      <c r="I490" s="28"/>
      <c r="J490" s="28"/>
    </row>
    <row r="491" spans="1:11" s="19" customFormat="1" ht="30" x14ac:dyDescent="0.2">
      <c r="A491" s="252"/>
      <c r="B491" s="280"/>
      <c r="C491" s="22" t="s">
        <v>98</v>
      </c>
      <c r="D491" s="25">
        <v>1825</v>
      </c>
      <c r="E491" s="25">
        <f t="shared" si="36"/>
        <v>1825</v>
      </c>
      <c r="F491" s="34">
        <v>1825</v>
      </c>
      <c r="G491" s="22"/>
      <c r="H491" s="45">
        <v>1456.511</v>
      </c>
      <c r="I491" s="28">
        <f t="shared" si="37"/>
        <v>0.79808821917808215</v>
      </c>
      <c r="J491" s="28">
        <f t="shared" si="38"/>
        <v>0.79808821917808215</v>
      </c>
      <c r="K491" s="22"/>
    </row>
    <row r="492" spans="1:11" s="19" customFormat="1" ht="15" x14ac:dyDescent="0.2">
      <c r="A492" s="252"/>
      <c r="B492" s="281"/>
      <c r="C492" s="22" t="s">
        <v>99</v>
      </c>
      <c r="D492" s="25"/>
      <c r="E492" s="25">
        <f t="shared" si="36"/>
        <v>0</v>
      </c>
      <c r="F492" s="34"/>
      <c r="G492" s="22"/>
      <c r="H492" s="37"/>
      <c r="I492" s="28"/>
      <c r="J492" s="28"/>
    </row>
    <row r="493" spans="1:11" s="21" customFormat="1" ht="15" x14ac:dyDescent="0.2">
      <c r="A493" s="253" t="s">
        <v>292</v>
      </c>
      <c r="B493" s="279" t="s">
        <v>219</v>
      </c>
      <c r="C493" s="22" t="s">
        <v>95</v>
      </c>
      <c r="D493" s="25">
        <f>D494+D495+D496+D497</f>
        <v>0</v>
      </c>
      <c r="E493" s="25">
        <f t="shared" si="36"/>
        <v>2309</v>
      </c>
      <c r="F493" s="41">
        <f>F494+F495+F496+F497</f>
        <v>2309</v>
      </c>
      <c r="G493" s="25">
        <f>G494+G495+G496+G497</f>
        <v>0</v>
      </c>
      <c r="H493" s="27">
        <f>H494+H495+H496+H497</f>
        <v>0</v>
      </c>
      <c r="I493" s="28"/>
      <c r="J493" s="28"/>
      <c r="K493" s="19"/>
    </row>
    <row r="494" spans="1:11" s="21" customFormat="1" ht="15" x14ac:dyDescent="0.2">
      <c r="A494" s="254"/>
      <c r="B494" s="280"/>
      <c r="C494" s="22" t="s">
        <v>102</v>
      </c>
      <c r="D494" s="25"/>
      <c r="E494" s="25">
        <f t="shared" si="36"/>
        <v>0</v>
      </c>
      <c r="F494" s="34"/>
      <c r="G494" s="22"/>
      <c r="H494" s="37"/>
      <c r="I494" s="28"/>
      <c r="J494" s="28"/>
      <c r="K494" s="19"/>
    </row>
    <row r="495" spans="1:11" s="21" customFormat="1" ht="15" x14ac:dyDescent="0.2">
      <c r="A495" s="254"/>
      <c r="B495" s="280"/>
      <c r="C495" s="150" t="s">
        <v>97</v>
      </c>
      <c r="D495" s="25"/>
      <c r="E495" s="25">
        <f t="shared" si="36"/>
        <v>2309</v>
      </c>
      <c r="F495" s="34">
        <v>2309</v>
      </c>
      <c r="G495" s="22"/>
      <c r="H495" s="11"/>
      <c r="I495" s="28"/>
      <c r="J495" s="28"/>
      <c r="K495" s="19"/>
    </row>
    <row r="496" spans="1:11" s="21" customFormat="1" ht="30" x14ac:dyDescent="0.2">
      <c r="A496" s="254"/>
      <c r="B496" s="280"/>
      <c r="C496" s="150" t="s">
        <v>98</v>
      </c>
      <c r="D496" s="25"/>
      <c r="E496" s="25">
        <f t="shared" si="36"/>
        <v>0</v>
      </c>
      <c r="F496" s="34"/>
      <c r="G496" s="22"/>
      <c r="H496" s="37"/>
      <c r="I496" s="28"/>
      <c r="J496" s="28"/>
      <c r="K496" s="19"/>
    </row>
    <row r="497" spans="1:11" s="21" customFormat="1" ht="15" x14ac:dyDescent="0.2">
      <c r="A497" s="255"/>
      <c r="B497" s="281"/>
      <c r="C497" s="150" t="s">
        <v>99</v>
      </c>
      <c r="D497" s="25"/>
      <c r="E497" s="25">
        <f t="shared" si="36"/>
        <v>0</v>
      </c>
      <c r="F497" s="34"/>
      <c r="G497" s="22"/>
      <c r="H497" s="37"/>
      <c r="I497" s="28"/>
      <c r="J497" s="28"/>
      <c r="K497" s="19"/>
    </row>
    <row r="498" spans="1:11" s="21" customFormat="1" ht="15" x14ac:dyDescent="0.2">
      <c r="A498" s="285" t="s">
        <v>293</v>
      </c>
      <c r="B498" s="279" t="s">
        <v>294</v>
      </c>
      <c r="C498" s="22" t="s">
        <v>95</v>
      </c>
      <c r="D498" s="25">
        <f>D499+D500+D501+D502</f>
        <v>4121</v>
      </c>
      <c r="E498" s="25">
        <f>F498+G498</f>
        <v>4121</v>
      </c>
      <c r="F498" s="26">
        <f>F499+F500+F501+F502</f>
        <v>4121</v>
      </c>
      <c r="G498" s="25">
        <f>G499+G500+G501+G502</f>
        <v>0</v>
      </c>
      <c r="H498" s="27">
        <f>H499+H500+H501+H502</f>
        <v>2397.0513299999998</v>
      </c>
      <c r="I498" s="28">
        <f t="shared" si="37"/>
        <v>0.58166739383644739</v>
      </c>
      <c r="J498" s="28">
        <f t="shared" si="38"/>
        <v>0.58166739383644739</v>
      </c>
      <c r="K498" s="19"/>
    </row>
    <row r="499" spans="1:11" s="21" customFormat="1" ht="15" x14ac:dyDescent="0.2">
      <c r="A499" s="286"/>
      <c r="B499" s="280"/>
      <c r="C499" s="22" t="s">
        <v>102</v>
      </c>
      <c r="D499" s="25"/>
      <c r="E499" s="25">
        <f>F499+G499</f>
        <v>0</v>
      </c>
      <c r="F499" s="26"/>
      <c r="G499" s="25"/>
      <c r="H499" s="40"/>
      <c r="I499" s="28"/>
      <c r="J499" s="28"/>
      <c r="K499" s="19"/>
    </row>
    <row r="500" spans="1:11" s="21" customFormat="1" ht="15" x14ac:dyDescent="0.2">
      <c r="A500" s="286"/>
      <c r="B500" s="280"/>
      <c r="C500" s="150" t="s">
        <v>97</v>
      </c>
      <c r="D500" s="25">
        <f>SUM(D505+D510+D515)</f>
        <v>0</v>
      </c>
      <c r="E500" s="25">
        <f t="shared" si="36"/>
        <v>0</v>
      </c>
      <c r="F500" s="26">
        <f>SUM(F505+F510+F515)</f>
        <v>0</v>
      </c>
      <c r="G500" s="25">
        <f>SUM(G505+G510+G515)</f>
        <v>0</v>
      </c>
      <c r="H500" s="38">
        <f>SUM(H505+H510+H515)</f>
        <v>0</v>
      </c>
      <c r="I500" s="28"/>
      <c r="J500" s="28"/>
      <c r="K500" s="19"/>
    </row>
    <row r="501" spans="1:11" s="21" customFormat="1" ht="30" x14ac:dyDescent="0.2">
      <c r="A501" s="286"/>
      <c r="B501" s="280"/>
      <c r="C501" s="150" t="s">
        <v>98</v>
      </c>
      <c r="D501" s="25">
        <f>D506+D511+D516</f>
        <v>4121</v>
      </c>
      <c r="E501" s="25">
        <f t="shared" si="36"/>
        <v>4121</v>
      </c>
      <c r="F501" s="26">
        <f>F506+F511+F516</f>
        <v>4121</v>
      </c>
      <c r="G501" s="25">
        <f>G506+G511+G516</f>
        <v>0</v>
      </c>
      <c r="H501" s="27">
        <f>H506+H511+H516</f>
        <v>2397.0513299999998</v>
      </c>
      <c r="I501" s="28">
        <f t="shared" si="37"/>
        <v>0.58166739383644739</v>
      </c>
      <c r="J501" s="28">
        <f t="shared" si="38"/>
        <v>0.58166739383644739</v>
      </c>
      <c r="K501" s="19"/>
    </row>
    <row r="502" spans="1:11" s="21" customFormat="1" ht="15" x14ac:dyDescent="0.2">
      <c r="A502" s="287"/>
      <c r="B502" s="281"/>
      <c r="C502" s="150" t="s">
        <v>99</v>
      </c>
      <c r="D502" s="25"/>
      <c r="E502" s="25">
        <f t="shared" si="36"/>
        <v>0</v>
      </c>
      <c r="F502" s="26"/>
      <c r="G502" s="25"/>
      <c r="H502" s="40"/>
      <c r="I502" s="28"/>
      <c r="J502" s="28"/>
      <c r="K502" s="19"/>
    </row>
    <row r="503" spans="1:11" s="21" customFormat="1" ht="15" x14ac:dyDescent="0.2">
      <c r="A503" s="253" t="s">
        <v>295</v>
      </c>
      <c r="B503" s="279" t="s">
        <v>296</v>
      </c>
      <c r="C503" s="22" t="s">
        <v>95</v>
      </c>
      <c r="D503" s="25">
        <f>D504+D505+D506+D507</f>
        <v>2907</v>
      </c>
      <c r="E503" s="25">
        <f t="shared" si="36"/>
        <v>2907</v>
      </c>
      <c r="F503" s="26">
        <f>F504+F505+F506+F507</f>
        <v>2907</v>
      </c>
      <c r="G503" s="25">
        <f>G504+G505+G506+G507</f>
        <v>0</v>
      </c>
      <c r="H503" s="27">
        <f>H504+H505+H506+H507</f>
        <v>1820.7528199999999</v>
      </c>
      <c r="I503" s="28">
        <f t="shared" si="37"/>
        <v>0.6263339594083247</v>
      </c>
      <c r="J503" s="28">
        <f t="shared" si="38"/>
        <v>0.6263339594083247</v>
      </c>
      <c r="K503" s="19"/>
    </row>
    <row r="504" spans="1:11" s="21" customFormat="1" ht="15" x14ac:dyDescent="0.2">
      <c r="A504" s="254"/>
      <c r="B504" s="280"/>
      <c r="C504" s="22" t="s">
        <v>102</v>
      </c>
      <c r="D504" s="25"/>
      <c r="E504" s="25">
        <f t="shared" si="36"/>
        <v>0</v>
      </c>
      <c r="F504" s="34"/>
      <c r="G504" s="22"/>
      <c r="H504" s="37"/>
      <c r="I504" s="28"/>
      <c r="J504" s="28"/>
      <c r="K504" s="19"/>
    </row>
    <row r="505" spans="1:11" s="21" customFormat="1" ht="15" x14ac:dyDescent="0.2">
      <c r="A505" s="254"/>
      <c r="B505" s="280"/>
      <c r="C505" s="150" t="s">
        <v>97</v>
      </c>
      <c r="D505" s="25"/>
      <c r="E505" s="25">
        <f t="shared" si="36"/>
        <v>0</v>
      </c>
      <c r="F505" s="34"/>
      <c r="G505" s="22"/>
      <c r="H505" s="37"/>
      <c r="I505" s="28"/>
      <c r="J505" s="28"/>
      <c r="K505" s="19"/>
    </row>
    <row r="506" spans="1:11" s="21" customFormat="1" ht="30" x14ac:dyDescent="0.2">
      <c r="A506" s="254"/>
      <c r="B506" s="280"/>
      <c r="C506" s="150" t="s">
        <v>98</v>
      </c>
      <c r="D506" s="25">
        <v>2907</v>
      </c>
      <c r="E506" s="25">
        <f t="shared" si="36"/>
        <v>2907</v>
      </c>
      <c r="F506" s="34">
        <v>2907</v>
      </c>
      <c r="G506" s="22"/>
      <c r="H506" s="11">
        <v>1820.7528199999999</v>
      </c>
      <c r="I506" s="28">
        <f t="shared" si="37"/>
        <v>0.6263339594083247</v>
      </c>
      <c r="J506" s="28">
        <f t="shared" si="38"/>
        <v>0.6263339594083247</v>
      </c>
      <c r="K506" s="19"/>
    </row>
    <row r="507" spans="1:11" s="21" customFormat="1" ht="15" x14ac:dyDescent="0.2">
      <c r="A507" s="255"/>
      <c r="B507" s="281"/>
      <c r="C507" s="150" t="s">
        <v>99</v>
      </c>
      <c r="D507" s="25"/>
      <c r="E507" s="25">
        <f t="shared" si="36"/>
        <v>0</v>
      </c>
      <c r="F507" s="34"/>
      <c r="G507" s="22"/>
      <c r="H507" s="37"/>
      <c r="I507" s="28"/>
      <c r="J507" s="28"/>
      <c r="K507" s="19"/>
    </row>
    <row r="508" spans="1:11" s="21" customFormat="1" ht="15" x14ac:dyDescent="0.2">
      <c r="A508" s="253" t="s">
        <v>297</v>
      </c>
      <c r="B508" s="279" t="s">
        <v>298</v>
      </c>
      <c r="C508" s="22" t="s">
        <v>95</v>
      </c>
      <c r="D508" s="25">
        <f>D511</f>
        <v>1214</v>
      </c>
      <c r="E508" s="25">
        <f t="shared" si="36"/>
        <v>1214</v>
      </c>
      <c r="F508" s="26">
        <f>F509+F510+F511+F512</f>
        <v>1214</v>
      </c>
      <c r="G508" s="25">
        <f>G509+G510+G511+G512</f>
        <v>0</v>
      </c>
      <c r="H508" s="27">
        <f>H509+H510+H511+H512</f>
        <v>576.29850999999996</v>
      </c>
      <c r="I508" s="28">
        <f t="shared" si="37"/>
        <v>0.4747104695222405</v>
      </c>
      <c r="J508" s="28">
        <f t="shared" si="38"/>
        <v>0.4747104695222405</v>
      </c>
      <c r="K508" s="19"/>
    </row>
    <row r="509" spans="1:11" s="21" customFormat="1" ht="15" x14ac:dyDescent="0.2">
      <c r="A509" s="254"/>
      <c r="B509" s="280"/>
      <c r="C509" s="22" t="s">
        <v>102</v>
      </c>
      <c r="D509" s="25"/>
      <c r="E509" s="25">
        <f t="shared" si="36"/>
        <v>0</v>
      </c>
      <c r="F509" s="34"/>
      <c r="G509" s="22"/>
      <c r="H509" s="37"/>
      <c r="I509" s="28"/>
      <c r="J509" s="28"/>
      <c r="K509" s="19"/>
    </row>
    <row r="510" spans="1:11" s="21" customFormat="1" ht="15" x14ac:dyDescent="0.2">
      <c r="A510" s="254"/>
      <c r="B510" s="280"/>
      <c r="C510" s="150" t="s">
        <v>97</v>
      </c>
      <c r="D510" s="25"/>
      <c r="E510" s="25">
        <f t="shared" si="36"/>
        <v>0</v>
      </c>
      <c r="F510" s="34"/>
      <c r="G510" s="22"/>
      <c r="H510" s="37"/>
      <c r="I510" s="28"/>
      <c r="J510" s="28"/>
      <c r="K510" s="19"/>
    </row>
    <row r="511" spans="1:11" s="21" customFormat="1" ht="30" x14ac:dyDescent="0.2">
      <c r="A511" s="254"/>
      <c r="B511" s="280"/>
      <c r="C511" s="150" t="s">
        <v>98</v>
      </c>
      <c r="D511" s="25">
        <v>1214</v>
      </c>
      <c r="E511" s="25">
        <f t="shared" si="36"/>
        <v>1214</v>
      </c>
      <c r="F511" s="34">
        <v>1214</v>
      </c>
      <c r="G511" s="22"/>
      <c r="H511" s="11">
        <v>576.29850999999996</v>
      </c>
      <c r="I511" s="28">
        <f t="shared" si="37"/>
        <v>0.4747104695222405</v>
      </c>
      <c r="J511" s="28">
        <f t="shared" si="38"/>
        <v>0.4747104695222405</v>
      </c>
      <c r="K511" s="19"/>
    </row>
    <row r="512" spans="1:11" s="21" customFormat="1" ht="15" x14ac:dyDescent="0.2">
      <c r="A512" s="255"/>
      <c r="B512" s="281"/>
      <c r="C512" s="150" t="s">
        <v>99</v>
      </c>
      <c r="D512" s="25"/>
      <c r="E512" s="25">
        <f t="shared" si="36"/>
        <v>0</v>
      </c>
      <c r="F512" s="34"/>
      <c r="G512" s="22"/>
      <c r="H512" s="37"/>
      <c r="I512" s="28"/>
      <c r="J512" s="28"/>
      <c r="K512" s="19"/>
    </row>
    <row r="513" spans="1:11" s="21" customFormat="1" ht="15" x14ac:dyDescent="0.2">
      <c r="A513" s="253" t="s">
        <v>299</v>
      </c>
      <c r="B513" s="279" t="s">
        <v>300</v>
      </c>
      <c r="C513" s="22" t="s">
        <v>95</v>
      </c>
      <c r="D513" s="25">
        <f>D514+D515+D516+D517</f>
        <v>0</v>
      </c>
      <c r="E513" s="25">
        <f t="shared" si="36"/>
        <v>0</v>
      </c>
      <c r="F513" s="26">
        <f>F514+F515+F516+F517</f>
        <v>0</v>
      </c>
      <c r="G513" s="25">
        <f>G514+G515+G516+G517</f>
        <v>0</v>
      </c>
      <c r="H513" s="27">
        <f>H514+H515+H516+H517</f>
        <v>0</v>
      </c>
      <c r="I513" s="28"/>
      <c r="J513" s="28"/>
      <c r="K513" s="19"/>
    </row>
    <row r="514" spans="1:11" s="21" customFormat="1" ht="15" x14ac:dyDescent="0.2">
      <c r="A514" s="254"/>
      <c r="B514" s="280"/>
      <c r="C514" s="22" t="s">
        <v>102</v>
      </c>
      <c r="D514" s="25"/>
      <c r="E514" s="25">
        <f t="shared" si="36"/>
        <v>0</v>
      </c>
      <c r="F514" s="34"/>
      <c r="G514" s="22"/>
      <c r="H514" s="37"/>
      <c r="I514" s="28"/>
      <c r="J514" s="28"/>
      <c r="K514" s="19"/>
    </row>
    <row r="515" spans="1:11" s="21" customFormat="1" ht="15" x14ac:dyDescent="0.2">
      <c r="A515" s="254"/>
      <c r="B515" s="280"/>
      <c r="C515" s="150" t="s">
        <v>97</v>
      </c>
      <c r="D515" s="25"/>
      <c r="E515" s="25">
        <f t="shared" si="36"/>
        <v>0</v>
      </c>
      <c r="F515" s="34"/>
      <c r="G515" s="22"/>
      <c r="H515" s="37"/>
      <c r="I515" s="28"/>
      <c r="J515" s="28"/>
      <c r="K515" s="19"/>
    </row>
    <row r="516" spans="1:11" s="21" customFormat="1" ht="30" x14ac:dyDescent="0.2">
      <c r="A516" s="254"/>
      <c r="B516" s="280"/>
      <c r="C516" s="150" t="s">
        <v>98</v>
      </c>
      <c r="D516" s="25"/>
      <c r="E516" s="25">
        <f t="shared" si="36"/>
        <v>0</v>
      </c>
      <c r="F516" s="48"/>
      <c r="G516" s="22"/>
      <c r="H516" s="11"/>
      <c r="I516" s="28"/>
      <c r="J516" s="28"/>
      <c r="K516" s="19"/>
    </row>
    <row r="517" spans="1:11" s="21" customFormat="1" ht="15" x14ac:dyDescent="0.2">
      <c r="A517" s="255"/>
      <c r="B517" s="281"/>
      <c r="C517" s="150" t="s">
        <v>99</v>
      </c>
      <c r="D517" s="25"/>
      <c r="E517" s="25">
        <f t="shared" si="36"/>
        <v>0</v>
      </c>
      <c r="F517" s="34"/>
      <c r="G517" s="22"/>
      <c r="H517" s="37"/>
      <c r="I517" s="28"/>
      <c r="J517" s="28"/>
      <c r="K517" s="19"/>
    </row>
    <row r="518" spans="1:11" s="21" customFormat="1" ht="15" x14ac:dyDescent="0.2">
      <c r="A518" s="285" t="s">
        <v>301</v>
      </c>
      <c r="B518" s="279" t="s">
        <v>302</v>
      </c>
      <c r="C518" s="22" t="s">
        <v>95</v>
      </c>
      <c r="D518" s="25">
        <f>D519+D520+D521+D522</f>
        <v>100401.95999999999</v>
      </c>
      <c r="E518" s="25">
        <f t="shared" si="36"/>
        <v>137833.68</v>
      </c>
      <c r="F518" s="26">
        <f>F519+F520+F521+F522</f>
        <v>73857.679999999993</v>
      </c>
      <c r="G518" s="25">
        <f>G519+G520+G521+G522</f>
        <v>63976</v>
      </c>
      <c r="H518" s="27">
        <f>H519+H520+H521+H522</f>
        <v>24427.135750000001</v>
      </c>
      <c r="I518" s="28">
        <f t="shared" si="37"/>
        <v>0.24329341528790877</v>
      </c>
      <c r="J518" s="28">
        <f t="shared" si="38"/>
        <v>0.1772218208931228</v>
      </c>
      <c r="K518" s="19"/>
    </row>
    <row r="519" spans="1:11" s="21" customFormat="1" ht="15" x14ac:dyDescent="0.2">
      <c r="A519" s="286"/>
      <c r="B519" s="280"/>
      <c r="C519" s="22" t="s">
        <v>102</v>
      </c>
      <c r="D519" s="25"/>
      <c r="E519" s="25">
        <f t="shared" si="36"/>
        <v>0</v>
      </c>
      <c r="F519" s="26"/>
      <c r="G519" s="25"/>
      <c r="H519" s="40"/>
      <c r="I519" s="28"/>
      <c r="J519" s="28"/>
      <c r="K519" s="19"/>
    </row>
    <row r="520" spans="1:11" s="21" customFormat="1" ht="15" x14ac:dyDescent="0.2">
      <c r="A520" s="286"/>
      <c r="B520" s="280"/>
      <c r="C520" s="150" t="s">
        <v>97</v>
      </c>
      <c r="D520" s="25">
        <f>D525+D530</f>
        <v>35303.96</v>
      </c>
      <c r="E520" s="25">
        <f t="shared" ref="E520:E583" si="39">F520+G520</f>
        <v>43133.68</v>
      </c>
      <c r="F520" s="26">
        <f t="shared" ref="F520:H522" si="40">F525+F530</f>
        <v>43133.68</v>
      </c>
      <c r="G520" s="25">
        <f t="shared" si="40"/>
        <v>0</v>
      </c>
      <c r="H520" s="42">
        <f t="shared" si="40"/>
        <v>0</v>
      </c>
      <c r="I520" s="28">
        <f t="shared" si="37"/>
        <v>0</v>
      </c>
      <c r="J520" s="28">
        <f t="shared" si="38"/>
        <v>0</v>
      </c>
      <c r="K520" s="19"/>
    </row>
    <row r="521" spans="1:11" s="21" customFormat="1" ht="30" x14ac:dyDescent="0.2">
      <c r="A521" s="286"/>
      <c r="B521" s="280"/>
      <c r="C521" s="150" t="s">
        <v>98</v>
      </c>
      <c r="D521" s="25">
        <f>D526+D531</f>
        <v>30724</v>
      </c>
      <c r="E521" s="25">
        <f t="shared" si="39"/>
        <v>30724</v>
      </c>
      <c r="F521" s="26">
        <f t="shared" si="40"/>
        <v>30724</v>
      </c>
      <c r="G521" s="25">
        <f t="shared" si="40"/>
        <v>0</v>
      </c>
      <c r="H521" s="27">
        <f t="shared" si="40"/>
        <v>13479.593349999999</v>
      </c>
      <c r="I521" s="28">
        <f t="shared" ref="I521:I575" si="41">+H521/D521</f>
        <v>0.43873171950266887</v>
      </c>
      <c r="J521" s="28">
        <f t="shared" ref="J521:J575" si="42">+H521/E521</f>
        <v>0.43873171950266887</v>
      </c>
      <c r="K521" s="19"/>
    </row>
    <row r="522" spans="1:11" s="21" customFormat="1" ht="15" x14ac:dyDescent="0.2">
      <c r="A522" s="287"/>
      <c r="B522" s="281"/>
      <c r="C522" s="150" t="s">
        <v>99</v>
      </c>
      <c r="D522" s="25">
        <f>D527+D532</f>
        <v>34374</v>
      </c>
      <c r="E522" s="25">
        <f t="shared" si="39"/>
        <v>63976</v>
      </c>
      <c r="F522" s="26">
        <f t="shared" si="40"/>
        <v>0</v>
      </c>
      <c r="G522" s="25">
        <f t="shared" si="40"/>
        <v>63976</v>
      </c>
      <c r="H522" s="27">
        <f t="shared" si="40"/>
        <v>10947.5424</v>
      </c>
      <c r="I522" s="28">
        <f t="shared" si="41"/>
        <v>0.31848322569383836</v>
      </c>
      <c r="J522" s="28">
        <f t="shared" si="42"/>
        <v>0.17111951981993248</v>
      </c>
      <c r="K522" s="19"/>
    </row>
    <row r="523" spans="1:11" s="21" customFormat="1" ht="15" x14ac:dyDescent="0.2">
      <c r="A523" s="253" t="s">
        <v>103</v>
      </c>
      <c r="B523" s="279" t="s">
        <v>303</v>
      </c>
      <c r="C523" s="22" t="s">
        <v>95</v>
      </c>
      <c r="D523" s="25">
        <f>D524+D525+D526+D527</f>
        <v>0</v>
      </c>
      <c r="E523" s="25">
        <f t="shared" si="39"/>
        <v>43175.68</v>
      </c>
      <c r="F523" s="35">
        <f>F524+F525+F526+F527</f>
        <v>43175.68</v>
      </c>
      <c r="G523" s="25">
        <f>G524+G525+G526+G527</f>
        <v>0</v>
      </c>
      <c r="H523" s="42">
        <f>H524+H525+H526+H527</f>
        <v>0</v>
      </c>
      <c r="I523" s="28"/>
      <c r="J523" s="28">
        <f t="shared" si="42"/>
        <v>0</v>
      </c>
      <c r="K523" s="19"/>
    </row>
    <row r="524" spans="1:11" s="21" customFormat="1" ht="15" x14ac:dyDescent="0.2">
      <c r="A524" s="254"/>
      <c r="B524" s="280"/>
      <c r="C524" s="22" t="s">
        <v>102</v>
      </c>
      <c r="D524" s="25"/>
      <c r="E524" s="25">
        <f t="shared" si="39"/>
        <v>0</v>
      </c>
      <c r="F524" s="34"/>
      <c r="G524" s="22"/>
      <c r="H524" s="37"/>
      <c r="I524" s="28"/>
      <c r="J524" s="28"/>
      <c r="K524" s="19"/>
    </row>
    <row r="525" spans="1:11" s="21" customFormat="1" ht="15" x14ac:dyDescent="0.2">
      <c r="A525" s="254"/>
      <c r="B525" s="280"/>
      <c r="C525" s="150" t="s">
        <v>97</v>
      </c>
      <c r="D525" s="25"/>
      <c r="E525" s="25">
        <f t="shared" si="39"/>
        <v>43133.68</v>
      </c>
      <c r="F525" s="34">
        <v>43133.68</v>
      </c>
      <c r="G525" s="22"/>
      <c r="H525" s="45"/>
      <c r="I525" s="28"/>
      <c r="J525" s="28">
        <f t="shared" si="42"/>
        <v>0</v>
      </c>
      <c r="K525" s="19"/>
    </row>
    <row r="526" spans="1:11" s="21" customFormat="1" ht="30" x14ac:dyDescent="0.2">
      <c r="A526" s="254"/>
      <c r="B526" s="280"/>
      <c r="C526" s="150" t="s">
        <v>98</v>
      </c>
      <c r="D526" s="25"/>
      <c r="E526" s="25">
        <f t="shared" si="39"/>
        <v>42</v>
      </c>
      <c r="F526" s="34">
        <v>42</v>
      </c>
      <c r="G526" s="22"/>
      <c r="H526" s="37"/>
      <c r="I526" s="28"/>
      <c r="J526" s="28">
        <f t="shared" si="42"/>
        <v>0</v>
      </c>
      <c r="K526" s="19"/>
    </row>
    <row r="527" spans="1:11" s="21" customFormat="1" ht="15" x14ac:dyDescent="0.2">
      <c r="A527" s="255"/>
      <c r="B527" s="281"/>
      <c r="C527" s="150" t="s">
        <v>99</v>
      </c>
      <c r="D527" s="25"/>
      <c r="E527" s="25">
        <f t="shared" si="39"/>
        <v>0</v>
      </c>
      <c r="F527" s="34"/>
      <c r="G527" s="22"/>
      <c r="H527" s="37"/>
      <c r="I527" s="28"/>
      <c r="J527" s="28"/>
      <c r="K527" s="19"/>
    </row>
    <row r="528" spans="1:11" s="21" customFormat="1" ht="15" x14ac:dyDescent="0.2">
      <c r="A528" s="253" t="s">
        <v>125</v>
      </c>
      <c r="B528" s="279" t="s">
        <v>304</v>
      </c>
      <c r="C528" s="22" t="s">
        <v>95</v>
      </c>
      <c r="D528" s="25">
        <f>D529+D530+D531+D532</f>
        <v>100401.95999999999</v>
      </c>
      <c r="E528" s="25">
        <f t="shared" si="39"/>
        <v>94658</v>
      </c>
      <c r="F528" s="26">
        <f>F529+F530+F531+F532</f>
        <v>30682</v>
      </c>
      <c r="G528" s="25">
        <f>G529+G530+G531+G532</f>
        <v>63976</v>
      </c>
      <c r="H528" s="27">
        <f>H529+H530+H531+H532</f>
        <v>24427.135750000001</v>
      </c>
      <c r="I528" s="28">
        <f t="shared" si="41"/>
        <v>0.24329341528790877</v>
      </c>
      <c r="J528" s="28">
        <f t="shared" si="42"/>
        <v>0.25805674903336223</v>
      </c>
      <c r="K528" s="19"/>
    </row>
    <row r="529" spans="1:11" s="21" customFormat="1" ht="15" x14ac:dyDescent="0.2">
      <c r="A529" s="254"/>
      <c r="B529" s="280"/>
      <c r="C529" s="22" t="s">
        <v>102</v>
      </c>
      <c r="D529" s="25"/>
      <c r="E529" s="25">
        <f t="shared" si="39"/>
        <v>0</v>
      </c>
      <c r="F529" s="34"/>
      <c r="G529" s="22"/>
      <c r="H529" s="37"/>
      <c r="I529" s="28"/>
      <c r="J529" s="28"/>
      <c r="K529" s="19"/>
    </row>
    <row r="530" spans="1:11" s="21" customFormat="1" ht="15" x14ac:dyDescent="0.2">
      <c r="A530" s="254"/>
      <c r="B530" s="280"/>
      <c r="C530" s="150" t="s">
        <v>97</v>
      </c>
      <c r="D530" s="25">
        <v>35303.96</v>
      </c>
      <c r="E530" s="25">
        <f t="shared" si="39"/>
        <v>0</v>
      </c>
      <c r="F530" s="34"/>
      <c r="G530" s="22"/>
      <c r="H530" s="37"/>
      <c r="I530" s="28">
        <f t="shared" si="41"/>
        <v>0</v>
      </c>
      <c r="J530" s="28"/>
      <c r="K530" s="19"/>
    </row>
    <row r="531" spans="1:11" s="21" customFormat="1" ht="30" x14ac:dyDescent="0.2">
      <c r="A531" s="254"/>
      <c r="B531" s="280"/>
      <c r="C531" s="150" t="s">
        <v>98</v>
      </c>
      <c r="D531" s="25">
        <v>30724</v>
      </c>
      <c r="E531" s="25">
        <f t="shared" si="39"/>
        <v>30682</v>
      </c>
      <c r="F531" s="48">
        <v>30682</v>
      </c>
      <c r="G531" s="22"/>
      <c r="H531" s="11">
        <v>13479.593349999999</v>
      </c>
      <c r="I531" s="28">
        <f t="shared" si="41"/>
        <v>0.43873171950266887</v>
      </c>
      <c r="J531" s="28">
        <f t="shared" si="42"/>
        <v>0.43933229091975751</v>
      </c>
      <c r="K531" s="19"/>
    </row>
    <row r="532" spans="1:11" s="21" customFormat="1" ht="15" x14ac:dyDescent="0.2">
      <c r="A532" s="255"/>
      <c r="B532" s="281"/>
      <c r="C532" s="150" t="s">
        <v>99</v>
      </c>
      <c r="D532" s="25">
        <v>34374</v>
      </c>
      <c r="E532" s="25">
        <f t="shared" si="39"/>
        <v>63976</v>
      </c>
      <c r="F532" s="34"/>
      <c r="G532" s="22">
        <v>63976</v>
      </c>
      <c r="H532" s="11">
        <v>10947.5424</v>
      </c>
      <c r="I532" s="28">
        <f t="shared" si="41"/>
        <v>0.31848322569383836</v>
      </c>
      <c r="J532" s="28">
        <f t="shared" si="42"/>
        <v>0.17111951981993248</v>
      </c>
      <c r="K532" s="19"/>
    </row>
    <row r="533" spans="1:11" s="21" customFormat="1" ht="15" x14ac:dyDescent="0.2">
      <c r="A533" s="285" t="s">
        <v>305</v>
      </c>
      <c r="B533" s="279" t="s">
        <v>306</v>
      </c>
      <c r="C533" s="22" t="s">
        <v>95</v>
      </c>
      <c r="D533" s="25">
        <f>D534+D535+D536+D537</f>
        <v>119300.90000000001</v>
      </c>
      <c r="E533" s="25">
        <f t="shared" si="39"/>
        <v>118935.90000000001</v>
      </c>
      <c r="F533" s="26">
        <f>F534+F535+F536+F537</f>
        <v>118935.90000000001</v>
      </c>
      <c r="G533" s="25">
        <f>G534+G535+G536+G537</f>
        <v>0</v>
      </c>
      <c r="H533" s="27">
        <f>H534+H535+H536+H537</f>
        <v>58536.040279999994</v>
      </c>
      <c r="I533" s="28">
        <f t="shared" si="41"/>
        <v>0.4906588322468648</v>
      </c>
      <c r="J533" s="28">
        <f t="shared" si="42"/>
        <v>0.49216460530420159</v>
      </c>
      <c r="K533" s="19"/>
    </row>
    <row r="534" spans="1:11" s="21" customFormat="1" ht="15" x14ac:dyDescent="0.2">
      <c r="A534" s="286"/>
      <c r="B534" s="280"/>
      <c r="C534" s="22" t="s">
        <v>102</v>
      </c>
      <c r="D534" s="25">
        <f>D539+D544+D549+D554+D559+D564+D569+D574+D579+D584+D589</f>
        <v>3018.5</v>
      </c>
      <c r="E534" s="25">
        <f t="shared" si="39"/>
        <v>2653.5</v>
      </c>
      <c r="F534" s="26">
        <f>F539+F544+F549+F554+F559+F564+F569+F574+F579+F584+F589</f>
        <v>2653.5</v>
      </c>
      <c r="G534" s="25">
        <f t="shared" ref="F534:H537" si="43">G539+G544+G549+G554+G559+G564+G569+G574+G579+G584+G589</f>
        <v>0</v>
      </c>
      <c r="H534" s="27">
        <f t="shared" si="43"/>
        <v>2172.0826999999999</v>
      </c>
      <c r="I534" s="28">
        <f t="shared" si="41"/>
        <v>0.71959009441775712</v>
      </c>
      <c r="J534" s="28"/>
      <c r="K534" s="19"/>
    </row>
    <row r="535" spans="1:11" s="21" customFormat="1" ht="15" x14ac:dyDescent="0.2">
      <c r="A535" s="286"/>
      <c r="B535" s="280"/>
      <c r="C535" s="150" t="s">
        <v>97</v>
      </c>
      <c r="D535" s="25">
        <f>D540+D545+D550+D555+D560+D565+D570+D575+D580+D585+D590</f>
        <v>116282.40000000001</v>
      </c>
      <c r="E535" s="25">
        <f t="shared" si="39"/>
        <v>116282.40000000001</v>
      </c>
      <c r="F535" s="26">
        <f t="shared" si="43"/>
        <v>116282.40000000001</v>
      </c>
      <c r="G535" s="25">
        <f t="shared" si="43"/>
        <v>0</v>
      </c>
      <c r="H535" s="27">
        <f t="shared" si="43"/>
        <v>56363.957579999995</v>
      </c>
      <c r="I535" s="28">
        <f t="shared" si="41"/>
        <v>0.48471615291738035</v>
      </c>
      <c r="J535" s="28">
        <f t="shared" si="42"/>
        <v>0.48471615291738035</v>
      </c>
      <c r="K535" s="19"/>
    </row>
    <row r="536" spans="1:11" s="21" customFormat="1" ht="30" x14ac:dyDescent="0.2">
      <c r="A536" s="286"/>
      <c r="B536" s="280"/>
      <c r="C536" s="150" t="s">
        <v>98</v>
      </c>
      <c r="D536" s="25">
        <f>D541+D546+D551+D556+D561+D566+D571+D576+D581+D586+D591</f>
        <v>0</v>
      </c>
      <c r="E536" s="25">
        <f t="shared" si="39"/>
        <v>0</v>
      </c>
      <c r="F536" s="26">
        <f t="shared" si="43"/>
        <v>0</v>
      </c>
      <c r="G536" s="25">
        <f t="shared" si="43"/>
        <v>0</v>
      </c>
      <c r="H536" s="38">
        <f t="shared" si="43"/>
        <v>0</v>
      </c>
      <c r="I536" s="28"/>
      <c r="J536" s="28"/>
      <c r="K536" s="19"/>
    </row>
    <row r="537" spans="1:11" s="21" customFormat="1" ht="15" x14ac:dyDescent="0.2">
      <c r="A537" s="287"/>
      <c r="B537" s="281"/>
      <c r="C537" s="150" t="s">
        <v>99</v>
      </c>
      <c r="D537" s="25">
        <f>D542+D547+D552+D557+D562+D567+D572+D577+D582+D587+D592</f>
        <v>0</v>
      </c>
      <c r="E537" s="25">
        <f t="shared" si="39"/>
        <v>0</v>
      </c>
      <c r="F537" s="26">
        <f t="shared" si="43"/>
        <v>0</v>
      </c>
      <c r="G537" s="25">
        <f t="shared" si="43"/>
        <v>0</v>
      </c>
      <c r="H537" s="38">
        <f t="shared" si="43"/>
        <v>0</v>
      </c>
      <c r="I537" s="28"/>
      <c r="J537" s="28"/>
      <c r="K537" s="19"/>
    </row>
    <row r="538" spans="1:11" s="21" customFormat="1" ht="15" x14ac:dyDescent="0.2">
      <c r="A538" s="253" t="s">
        <v>222</v>
      </c>
      <c r="B538" s="279" t="s">
        <v>307</v>
      </c>
      <c r="C538" s="22" t="s">
        <v>95</v>
      </c>
      <c r="D538" s="25">
        <f>SUM(D539:D542)</f>
        <v>3018.5</v>
      </c>
      <c r="E538" s="25">
        <f t="shared" si="39"/>
        <v>2653.5</v>
      </c>
      <c r="F538" s="26">
        <f>F539+F540+F541+F542</f>
        <v>2653.5</v>
      </c>
      <c r="G538" s="25">
        <f>G539+G540+G541+G542</f>
        <v>0</v>
      </c>
      <c r="H538" s="27">
        <f>H539+H540+H541+H542</f>
        <v>2172.0826999999999</v>
      </c>
      <c r="I538" s="28">
        <f t="shared" si="41"/>
        <v>0.71959009441775712</v>
      </c>
      <c r="J538" s="28">
        <f t="shared" si="42"/>
        <v>0.81857271528170339</v>
      </c>
      <c r="K538" s="19"/>
    </row>
    <row r="539" spans="1:11" s="21" customFormat="1" ht="15" x14ac:dyDescent="0.2">
      <c r="A539" s="254"/>
      <c r="B539" s="280"/>
      <c r="C539" s="22" t="s">
        <v>102</v>
      </c>
      <c r="D539" s="25">
        <v>3018.5</v>
      </c>
      <c r="E539" s="25">
        <f t="shared" si="39"/>
        <v>2653.5</v>
      </c>
      <c r="F539" s="26">
        <v>2653.5</v>
      </c>
      <c r="G539" s="22"/>
      <c r="H539" s="11">
        <v>2172.0826999999999</v>
      </c>
      <c r="I539" s="28">
        <f t="shared" si="41"/>
        <v>0.71959009441775712</v>
      </c>
      <c r="J539" s="28">
        <f t="shared" si="42"/>
        <v>0.81857271528170339</v>
      </c>
      <c r="K539" s="19"/>
    </row>
    <row r="540" spans="1:11" s="21" customFormat="1" ht="15" x14ac:dyDescent="0.2">
      <c r="A540" s="254"/>
      <c r="B540" s="280"/>
      <c r="C540" s="150" t="s">
        <v>97</v>
      </c>
      <c r="D540" s="25"/>
      <c r="E540" s="25">
        <f t="shared" si="39"/>
        <v>0</v>
      </c>
      <c r="F540" s="34"/>
      <c r="G540" s="22"/>
      <c r="H540" s="37"/>
      <c r="I540" s="28"/>
      <c r="J540" s="28"/>
      <c r="K540" s="19"/>
    </row>
    <row r="541" spans="1:11" s="21" customFormat="1" ht="30" x14ac:dyDescent="0.2">
      <c r="A541" s="254"/>
      <c r="B541" s="280"/>
      <c r="C541" s="150" t="s">
        <v>98</v>
      </c>
      <c r="D541" s="25"/>
      <c r="E541" s="25">
        <f t="shared" si="39"/>
        <v>0</v>
      </c>
      <c r="F541" s="34"/>
      <c r="G541" s="22"/>
      <c r="H541" s="37"/>
      <c r="I541" s="28"/>
      <c r="J541" s="28"/>
      <c r="K541" s="19"/>
    </row>
    <row r="542" spans="1:11" s="21" customFormat="1" ht="15" x14ac:dyDescent="0.2">
      <c r="A542" s="255"/>
      <c r="B542" s="281"/>
      <c r="C542" s="150" t="s">
        <v>99</v>
      </c>
      <c r="D542" s="25"/>
      <c r="E542" s="25">
        <f t="shared" si="39"/>
        <v>0</v>
      </c>
      <c r="F542" s="34"/>
      <c r="G542" s="22"/>
      <c r="H542" s="37"/>
      <c r="I542" s="28"/>
      <c r="J542" s="28"/>
      <c r="K542" s="19"/>
    </row>
    <row r="543" spans="1:11" s="21" customFormat="1" ht="15" x14ac:dyDescent="0.2">
      <c r="A543" s="253" t="s">
        <v>230</v>
      </c>
      <c r="B543" s="279" t="s">
        <v>308</v>
      </c>
      <c r="C543" s="22" t="s">
        <v>95</v>
      </c>
      <c r="D543" s="25">
        <f>D544+D545+D546+D547</f>
        <v>0</v>
      </c>
      <c r="E543" s="25">
        <f t="shared" si="39"/>
        <v>0</v>
      </c>
      <c r="F543" s="26">
        <f>F544+F545+F546+F547</f>
        <v>0</v>
      </c>
      <c r="G543" s="25">
        <f>G544+G545+G546+G547</f>
        <v>0</v>
      </c>
      <c r="H543" s="38">
        <f>H544+H545+H546+H547</f>
        <v>0</v>
      </c>
      <c r="I543" s="28"/>
      <c r="J543" s="28"/>
      <c r="K543" s="19"/>
    </row>
    <row r="544" spans="1:11" s="21" customFormat="1" ht="15" x14ac:dyDescent="0.2">
      <c r="A544" s="254"/>
      <c r="B544" s="280"/>
      <c r="C544" s="22" t="s">
        <v>102</v>
      </c>
      <c r="D544" s="25"/>
      <c r="E544" s="25">
        <f t="shared" si="39"/>
        <v>0</v>
      </c>
      <c r="F544" s="34"/>
      <c r="G544" s="22"/>
      <c r="H544" s="37"/>
      <c r="I544" s="28"/>
      <c r="J544" s="28"/>
      <c r="K544" s="19"/>
    </row>
    <row r="545" spans="1:11" s="21" customFormat="1" ht="15" x14ac:dyDescent="0.2">
      <c r="A545" s="254"/>
      <c r="B545" s="280"/>
      <c r="C545" s="150" t="s">
        <v>97</v>
      </c>
      <c r="D545" s="25"/>
      <c r="E545" s="25">
        <f t="shared" si="39"/>
        <v>0</v>
      </c>
      <c r="F545" s="26"/>
      <c r="G545" s="22"/>
      <c r="H545" s="37"/>
      <c r="I545" s="28"/>
      <c r="J545" s="28"/>
      <c r="K545" s="19"/>
    </row>
    <row r="546" spans="1:11" s="21" customFormat="1" ht="30" x14ac:dyDescent="0.2">
      <c r="A546" s="254"/>
      <c r="B546" s="280"/>
      <c r="C546" s="150" t="s">
        <v>98</v>
      </c>
      <c r="D546" s="25"/>
      <c r="E546" s="25">
        <f t="shared" si="39"/>
        <v>0</v>
      </c>
      <c r="F546" s="34"/>
      <c r="G546" s="22"/>
      <c r="H546" s="37"/>
      <c r="I546" s="28"/>
      <c r="J546" s="28"/>
      <c r="K546" s="19"/>
    </row>
    <row r="547" spans="1:11" s="21" customFormat="1" ht="15" x14ac:dyDescent="0.2">
      <c r="A547" s="255"/>
      <c r="B547" s="281"/>
      <c r="C547" s="150" t="s">
        <v>99</v>
      </c>
      <c r="D547" s="25"/>
      <c r="E547" s="25">
        <f t="shared" si="39"/>
        <v>0</v>
      </c>
      <c r="F547" s="34"/>
      <c r="G547" s="22"/>
      <c r="H547" s="37"/>
      <c r="I547" s="28"/>
      <c r="J547" s="28"/>
      <c r="K547" s="19"/>
    </row>
    <row r="548" spans="1:11" s="21" customFormat="1" ht="15" x14ac:dyDescent="0.2">
      <c r="A548" s="253" t="s">
        <v>309</v>
      </c>
      <c r="B548" s="279" t="s">
        <v>310</v>
      </c>
      <c r="C548" s="22" t="s">
        <v>95</v>
      </c>
      <c r="D548" s="25">
        <f>D549+D550+D551+D552</f>
        <v>0</v>
      </c>
      <c r="E548" s="25">
        <f t="shared" si="39"/>
        <v>0</v>
      </c>
      <c r="F548" s="26">
        <f>F549+F550+F551+F552</f>
        <v>0</v>
      </c>
      <c r="G548" s="25">
        <f>G549+G550+G551+G552</f>
        <v>0</v>
      </c>
      <c r="H548" s="38">
        <f>H549+H550+H551+H552</f>
        <v>0</v>
      </c>
      <c r="I548" s="28"/>
      <c r="J548" s="28"/>
      <c r="K548" s="19"/>
    </row>
    <row r="549" spans="1:11" s="21" customFormat="1" ht="15" x14ac:dyDescent="0.2">
      <c r="A549" s="254"/>
      <c r="B549" s="280"/>
      <c r="C549" s="22" t="s">
        <v>102</v>
      </c>
      <c r="D549" s="25"/>
      <c r="E549" s="25">
        <f t="shared" si="39"/>
        <v>0</v>
      </c>
      <c r="F549" s="34"/>
      <c r="G549" s="22"/>
      <c r="H549" s="37"/>
      <c r="I549" s="28"/>
      <c r="J549" s="28"/>
      <c r="K549" s="19"/>
    </row>
    <row r="550" spans="1:11" s="21" customFormat="1" ht="15" x14ac:dyDescent="0.2">
      <c r="A550" s="254"/>
      <c r="B550" s="280"/>
      <c r="C550" s="150" t="s">
        <v>97</v>
      </c>
      <c r="D550" s="25"/>
      <c r="E550" s="25">
        <f t="shared" si="39"/>
        <v>0</v>
      </c>
      <c r="F550" s="26"/>
      <c r="G550" s="22"/>
      <c r="H550" s="37"/>
      <c r="I550" s="28"/>
      <c r="J550" s="28"/>
      <c r="K550" s="19"/>
    </row>
    <row r="551" spans="1:11" s="21" customFormat="1" ht="30" x14ac:dyDescent="0.2">
      <c r="A551" s="254"/>
      <c r="B551" s="280"/>
      <c r="C551" s="150" t="s">
        <v>98</v>
      </c>
      <c r="D551" s="25"/>
      <c r="E551" s="25">
        <f t="shared" si="39"/>
        <v>0</v>
      </c>
      <c r="F551" s="34"/>
      <c r="G551" s="22"/>
      <c r="H551" s="37"/>
      <c r="I551" s="28"/>
      <c r="J551" s="28"/>
      <c r="K551" s="19"/>
    </row>
    <row r="552" spans="1:11" s="21" customFormat="1" ht="15" x14ac:dyDescent="0.2">
      <c r="A552" s="255"/>
      <c r="B552" s="281"/>
      <c r="C552" s="150" t="s">
        <v>99</v>
      </c>
      <c r="D552" s="25"/>
      <c r="E552" s="25">
        <f t="shared" si="39"/>
        <v>0</v>
      </c>
      <c r="F552" s="34"/>
      <c r="G552" s="22"/>
      <c r="H552" s="37"/>
      <c r="I552" s="28"/>
      <c r="J552" s="28"/>
      <c r="K552" s="19"/>
    </row>
    <row r="553" spans="1:11" s="21" customFormat="1" ht="15" x14ac:dyDescent="0.2">
      <c r="A553" s="253" t="s">
        <v>270</v>
      </c>
      <c r="B553" s="279" t="s">
        <v>311</v>
      </c>
      <c r="C553" s="22" t="s">
        <v>95</v>
      </c>
      <c r="D553" s="25">
        <f>D554+D555+D556+D557</f>
        <v>12491</v>
      </c>
      <c r="E553" s="25">
        <f t="shared" si="39"/>
        <v>12491</v>
      </c>
      <c r="F553" s="26">
        <f>F554+F555+F556+F557</f>
        <v>12491</v>
      </c>
      <c r="G553" s="25">
        <f>G554+G555+G556+G557</f>
        <v>0</v>
      </c>
      <c r="H553" s="27">
        <f>H554+H555+H556+H557</f>
        <v>5786.3715199999997</v>
      </c>
      <c r="I553" s="28">
        <f t="shared" si="41"/>
        <v>0.46324325674485628</v>
      </c>
      <c r="J553" s="28">
        <f t="shared" si="42"/>
        <v>0.46324325674485628</v>
      </c>
      <c r="K553" s="19"/>
    </row>
    <row r="554" spans="1:11" s="21" customFormat="1" ht="15" x14ac:dyDescent="0.2">
      <c r="A554" s="254"/>
      <c r="B554" s="280"/>
      <c r="C554" s="22" t="s">
        <v>102</v>
      </c>
      <c r="D554" s="25"/>
      <c r="E554" s="25">
        <f t="shared" si="39"/>
        <v>0</v>
      </c>
      <c r="F554" s="34"/>
      <c r="G554" s="22"/>
      <c r="H554" s="37"/>
      <c r="I554" s="28"/>
      <c r="J554" s="28"/>
      <c r="K554" s="19"/>
    </row>
    <row r="555" spans="1:11" s="21" customFormat="1" ht="15" x14ac:dyDescent="0.2">
      <c r="A555" s="254"/>
      <c r="B555" s="280"/>
      <c r="C555" s="150" t="s">
        <v>97</v>
      </c>
      <c r="D555" s="25">
        <v>12491</v>
      </c>
      <c r="E555" s="25">
        <f t="shared" si="39"/>
        <v>12491</v>
      </c>
      <c r="F555" s="26">
        <v>12491</v>
      </c>
      <c r="G555" s="22"/>
      <c r="H555" s="11">
        <v>5786.3715199999997</v>
      </c>
      <c r="I555" s="28">
        <f t="shared" si="41"/>
        <v>0.46324325674485628</v>
      </c>
      <c r="J555" s="28">
        <f t="shared" si="42"/>
        <v>0.46324325674485628</v>
      </c>
      <c r="K555" s="19"/>
    </row>
    <row r="556" spans="1:11" s="21" customFormat="1" ht="30" x14ac:dyDescent="0.2">
      <c r="A556" s="254"/>
      <c r="B556" s="280"/>
      <c r="C556" s="150" t="s">
        <v>98</v>
      </c>
      <c r="D556" s="25"/>
      <c r="E556" s="25">
        <f t="shared" si="39"/>
        <v>0</v>
      </c>
      <c r="F556" s="34"/>
      <c r="G556" s="22"/>
      <c r="H556" s="37"/>
      <c r="I556" s="28"/>
      <c r="J556" s="28"/>
      <c r="K556" s="19"/>
    </row>
    <row r="557" spans="1:11" s="21" customFormat="1" ht="15" x14ac:dyDescent="0.2">
      <c r="A557" s="255"/>
      <c r="B557" s="281"/>
      <c r="C557" s="150" t="s">
        <v>99</v>
      </c>
      <c r="D557" s="25"/>
      <c r="E557" s="25">
        <f t="shared" si="39"/>
        <v>0</v>
      </c>
      <c r="F557" s="34"/>
      <c r="G557" s="22"/>
      <c r="H557" s="37"/>
      <c r="I557" s="28"/>
      <c r="J557" s="28"/>
      <c r="K557" s="19"/>
    </row>
    <row r="558" spans="1:11" s="21" customFormat="1" ht="15" x14ac:dyDescent="0.2">
      <c r="A558" s="253" t="s">
        <v>274</v>
      </c>
      <c r="B558" s="279" t="s">
        <v>312</v>
      </c>
      <c r="C558" s="22" t="s">
        <v>95</v>
      </c>
      <c r="D558" s="25">
        <f>D559+D560+D561+D562</f>
        <v>13353</v>
      </c>
      <c r="E558" s="25">
        <f t="shared" si="39"/>
        <v>13353</v>
      </c>
      <c r="F558" s="26">
        <f>F559+F560+F561+F562</f>
        <v>13353</v>
      </c>
      <c r="G558" s="25">
        <f>G559+G560+G561+G562</f>
        <v>0</v>
      </c>
      <c r="H558" s="27">
        <f>H559+H560+H561+H562</f>
        <v>6213.3789999999999</v>
      </c>
      <c r="I558" s="28">
        <f t="shared" si="41"/>
        <v>0.46531708230360219</v>
      </c>
      <c r="J558" s="28">
        <f t="shared" si="42"/>
        <v>0.46531708230360219</v>
      </c>
      <c r="K558" s="19"/>
    </row>
    <row r="559" spans="1:11" s="21" customFormat="1" ht="15" x14ac:dyDescent="0.2">
      <c r="A559" s="254"/>
      <c r="B559" s="280"/>
      <c r="C559" s="22" t="s">
        <v>102</v>
      </c>
      <c r="D559" s="25"/>
      <c r="E559" s="25">
        <f t="shared" si="39"/>
        <v>0</v>
      </c>
      <c r="F559" s="34"/>
      <c r="G559" s="22"/>
      <c r="H559" s="37"/>
      <c r="I559" s="28"/>
      <c r="J559" s="28"/>
      <c r="K559" s="19"/>
    </row>
    <row r="560" spans="1:11" s="21" customFormat="1" ht="15" x14ac:dyDescent="0.2">
      <c r="A560" s="254"/>
      <c r="B560" s="280"/>
      <c r="C560" s="150" t="s">
        <v>97</v>
      </c>
      <c r="D560" s="25">
        <v>13353</v>
      </c>
      <c r="E560" s="25">
        <f t="shared" si="39"/>
        <v>13353</v>
      </c>
      <c r="F560" s="26">
        <v>13353</v>
      </c>
      <c r="G560" s="22"/>
      <c r="H560" s="11">
        <v>6213.3789999999999</v>
      </c>
      <c r="I560" s="28">
        <f t="shared" si="41"/>
        <v>0.46531708230360219</v>
      </c>
      <c r="J560" s="28">
        <f t="shared" si="42"/>
        <v>0.46531708230360219</v>
      </c>
      <c r="K560" s="19"/>
    </row>
    <row r="561" spans="1:11" s="21" customFormat="1" ht="30" x14ac:dyDescent="0.2">
      <c r="A561" s="254"/>
      <c r="B561" s="280"/>
      <c r="C561" s="150" t="s">
        <v>98</v>
      </c>
      <c r="D561" s="25"/>
      <c r="E561" s="25">
        <f t="shared" si="39"/>
        <v>0</v>
      </c>
      <c r="F561" s="34"/>
      <c r="G561" s="22"/>
      <c r="H561" s="37"/>
      <c r="I561" s="28"/>
      <c r="J561" s="28"/>
      <c r="K561" s="19"/>
    </row>
    <row r="562" spans="1:11" s="21" customFormat="1" ht="15" x14ac:dyDescent="0.2">
      <c r="A562" s="255"/>
      <c r="B562" s="281"/>
      <c r="C562" s="150" t="s">
        <v>99</v>
      </c>
      <c r="D562" s="25"/>
      <c r="E562" s="25">
        <f t="shared" si="39"/>
        <v>0</v>
      </c>
      <c r="F562" s="34"/>
      <c r="G562" s="22"/>
      <c r="H562" s="37"/>
      <c r="I562" s="28"/>
      <c r="J562" s="28"/>
      <c r="K562" s="19"/>
    </row>
    <row r="563" spans="1:11" s="21" customFormat="1" ht="15" x14ac:dyDescent="0.2">
      <c r="A563" s="253" t="s">
        <v>292</v>
      </c>
      <c r="B563" s="279" t="s">
        <v>313</v>
      </c>
      <c r="C563" s="22" t="s">
        <v>95</v>
      </c>
      <c r="D563" s="25">
        <f>D564+D565+D566+D567</f>
        <v>79671</v>
      </c>
      <c r="E563" s="25">
        <f t="shared" si="39"/>
        <v>79671</v>
      </c>
      <c r="F563" s="26">
        <f>F564+F565+F566+F567</f>
        <v>79671</v>
      </c>
      <c r="G563" s="25">
        <f>G564+G565+G566+G567</f>
        <v>0</v>
      </c>
      <c r="H563" s="27">
        <f>H564+H565+H566+H567</f>
        <v>39813.570059999998</v>
      </c>
      <c r="I563" s="28">
        <f t="shared" si="41"/>
        <v>0.49972474375870768</v>
      </c>
      <c r="J563" s="28">
        <f t="shared" si="42"/>
        <v>0.49972474375870768</v>
      </c>
      <c r="K563" s="19"/>
    </row>
    <row r="564" spans="1:11" s="21" customFormat="1" ht="15" x14ac:dyDescent="0.2">
      <c r="A564" s="254"/>
      <c r="B564" s="280"/>
      <c r="C564" s="22" t="s">
        <v>102</v>
      </c>
      <c r="D564" s="25"/>
      <c r="E564" s="25">
        <f t="shared" si="39"/>
        <v>0</v>
      </c>
      <c r="F564" s="34"/>
      <c r="G564" s="22"/>
      <c r="H564" s="37"/>
      <c r="I564" s="28"/>
      <c r="J564" s="28"/>
      <c r="K564" s="19"/>
    </row>
    <row r="565" spans="1:11" s="21" customFormat="1" ht="15" x14ac:dyDescent="0.2">
      <c r="A565" s="254"/>
      <c r="B565" s="280"/>
      <c r="C565" s="150" t="s">
        <v>97</v>
      </c>
      <c r="D565" s="25">
        <v>79671</v>
      </c>
      <c r="E565" s="25">
        <f t="shared" si="39"/>
        <v>79671</v>
      </c>
      <c r="F565" s="26">
        <v>79671</v>
      </c>
      <c r="G565" s="22"/>
      <c r="H565" s="11">
        <v>39813.570059999998</v>
      </c>
      <c r="I565" s="28">
        <f t="shared" si="41"/>
        <v>0.49972474375870768</v>
      </c>
      <c r="J565" s="28">
        <f t="shared" si="42"/>
        <v>0.49972474375870768</v>
      </c>
      <c r="K565" s="19"/>
    </row>
    <row r="566" spans="1:11" s="21" customFormat="1" ht="30" x14ac:dyDescent="0.2">
      <c r="A566" s="254"/>
      <c r="B566" s="280"/>
      <c r="C566" s="150" t="s">
        <v>98</v>
      </c>
      <c r="D566" s="25"/>
      <c r="E566" s="25">
        <f t="shared" si="39"/>
        <v>0</v>
      </c>
      <c r="F566" s="34"/>
      <c r="G566" s="22"/>
      <c r="H566" s="37"/>
      <c r="I566" s="28"/>
      <c r="J566" s="28"/>
      <c r="K566" s="19"/>
    </row>
    <row r="567" spans="1:11" s="21" customFormat="1" ht="15" x14ac:dyDescent="0.2">
      <c r="A567" s="255"/>
      <c r="B567" s="281"/>
      <c r="C567" s="150" t="s">
        <v>99</v>
      </c>
      <c r="D567" s="25"/>
      <c r="E567" s="25">
        <f t="shared" si="39"/>
        <v>0</v>
      </c>
      <c r="F567" s="34"/>
      <c r="G567" s="22"/>
      <c r="H567" s="37"/>
      <c r="I567" s="28"/>
      <c r="J567" s="28"/>
      <c r="K567" s="19"/>
    </row>
    <row r="568" spans="1:11" s="21" customFormat="1" ht="15" x14ac:dyDescent="0.2">
      <c r="A568" s="253" t="s">
        <v>314</v>
      </c>
      <c r="B568" s="279" t="s">
        <v>315</v>
      </c>
      <c r="C568" s="22" t="s">
        <v>95</v>
      </c>
      <c r="D568" s="25">
        <f>D569+D570+D571+D572</f>
        <v>797.6</v>
      </c>
      <c r="E568" s="25">
        <f t="shared" si="39"/>
        <v>797.6</v>
      </c>
      <c r="F568" s="26">
        <f>F569+F570+F571+F572</f>
        <v>797.6</v>
      </c>
      <c r="G568" s="25">
        <f>G569+G570+G571+G572</f>
        <v>0</v>
      </c>
      <c r="H568" s="42">
        <f>H569+H570+H571+H572</f>
        <v>230.41200000000001</v>
      </c>
      <c r="I568" s="28">
        <f t="shared" si="41"/>
        <v>0.28888164493480439</v>
      </c>
      <c r="J568" s="28">
        <f t="shared" si="42"/>
        <v>0.28888164493480439</v>
      </c>
      <c r="K568" s="19"/>
    </row>
    <row r="569" spans="1:11" s="21" customFormat="1" ht="15" x14ac:dyDescent="0.2">
      <c r="A569" s="254"/>
      <c r="B569" s="280"/>
      <c r="C569" s="22" t="s">
        <v>102</v>
      </c>
      <c r="D569" s="25"/>
      <c r="E569" s="25">
        <f t="shared" si="39"/>
        <v>0</v>
      </c>
      <c r="F569" s="34"/>
      <c r="G569" s="22"/>
      <c r="H569" s="37"/>
      <c r="I569" s="28"/>
      <c r="J569" s="28"/>
      <c r="K569" s="19"/>
    </row>
    <row r="570" spans="1:11" s="21" customFormat="1" ht="15" x14ac:dyDescent="0.2">
      <c r="A570" s="254"/>
      <c r="B570" s="280"/>
      <c r="C570" s="150" t="s">
        <v>97</v>
      </c>
      <c r="D570" s="25">
        <v>797.6</v>
      </c>
      <c r="E570" s="25">
        <f t="shared" si="39"/>
        <v>797.6</v>
      </c>
      <c r="F570" s="26">
        <v>797.6</v>
      </c>
      <c r="G570" s="22"/>
      <c r="H570" s="11">
        <v>230.41200000000001</v>
      </c>
      <c r="I570" s="28">
        <f t="shared" si="41"/>
        <v>0.28888164493480439</v>
      </c>
      <c r="J570" s="28">
        <f t="shared" si="42"/>
        <v>0.28888164493480439</v>
      </c>
      <c r="K570" s="19"/>
    </row>
    <row r="571" spans="1:11" s="21" customFormat="1" ht="30" x14ac:dyDescent="0.2">
      <c r="A571" s="254"/>
      <c r="B571" s="280"/>
      <c r="C571" s="150" t="s">
        <v>98</v>
      </c>
      <c r="D571" s="25"/>
      <c r="E571" s="25">
        <f t="shared" si="39"/>
        <v>0</v>
      </c>
      <c r="F571" s="34"/>
      <c r="G571" s="22"/>
      <c r="H571" s="37"/>
      <c r="I571" s="28"/>
      <c r="J571" s="28"/>
      <c r="K571" s="19"/>
    </row>
    <row r="572" spans="1:11" s="21" customFormat="1" ht="15" x14ac:dyDescent="0.2">
      <c r="A572" s="255"/>
      <c r="B572" s="281"/>
      <c r="C572" s="150" t="s">
        <v>99</v>
      </c>
      <c r="D572" s="25"/>
      <c r="E572" s="25">
        <f t="shared" si="39"/>
        <v>0</v>
      </c>
      <c r="F572" s="34"/>
      <c r="G572" s="22"/>
      <c r="H572" s="37"/>
      <c r="I572" s="28"/>
      <c r="J572" s="28"/>
      <c r="K572" s="19"/>
    </row>
    <row r="573" spans="1:11" s="21" customFormat="1" ht="15" x14ac:dyDescent="0.2">
      <c r="A573" s="253" t="s">
        <v>316</v>
      </c>
      <c r="B573" s="279" t="s">
        <v>317</v>
      </c>
      <c r="C573" s="22" t="s">
        <v>95</v>
      </c>
      <c r="D573" s="25">
        <f>D574+D575+D576+D577</f>
        <v>9969.7999999999993</v>
      </c>
      <c r="E573" s="25">
        <f t="shared" si="39"/>
        <v>9969.7999999999993</v>
      </c>
      <c r="F573" s="26">
        <f>F574+F575+F576+F577</f>
        <v>9969.7999999999993</v>
      </c>
      <c r="G573" s="25">
        <f>G574+G575+G576+G577</f>
        <v>0</v>
      </c>
      <c r="H573" s="47">
        <f>H574+H575+H576+H577</f>
        <v>4320.2250000000004</v>
      </c>
      <c r="I573" s="28">
        <f t="shared" si="41"/>
        <v>0.43333116010351269</v>
      </c>
      <c r="J573" s="28">
        <f t="shared" si="42"/>
        <v>0.43333116010351269</v>
      </c>
      <c r="K573" s="19"/>
    </row>
    <row r="574" spans="1:11" s="21" customFormat="1" ht="15" x14ac:dyDescent="0.2">
      <c r="A574" s="254"/>
      <c r="B574" s="280"/>
      <c r="C574" s="22" t="s">
        <v>102</v>
      </c>
      <c r="D574" s="25"/>
      <c r="E574" s="25">
        <f t="shared" si="39"/>
        <v>0</v>
      </c>
      <c r="F574" s="34"/>
      <c r="G574" s="22"/>
      <c r="H574" s="37"/>
      <c r="I574" s="28"/>
      <c r="J574" s="28"/>
      <c r="K574" s="19"/>
    </row>
    <row r="575" spans="1:11" s="21" customFormat="1" ht="15" x14ac:dyDescent="0.2">
      <c r="A575" s="254"/>
      <c r="B575" s="280"/>
      <c r="C575" s="150" t="s">
        <v>97</v>
      </c>
      <c r="D575" s="25">
        <v>9969.7999999999993</v>
      </c>
      <c r="E575" s="25">
        <f t="shared" si="39"/>
        <v>9969.7999999999993</v>
      </c>
      <c r="F575" s="26">
        <v>9969.7999999999993</v>
      </c>
      <c r="G575" s="22"/>
      <c r="H575" s="11">
        <v>4320.2250000000004</v>
      </c>
      <c r="I575" s="28">
        <f t="shared" si="41"/>
        <v>0.43333116010351269</v>
      </c>
      <c r="J575" s="28">
        <f t="shared" si="42"/>
        <v>0.43333116010351269</v>
      </c>
      <c r="K575" s="19"/>
    </row>
    <row r="576" spans="1:11" s="21" customFormat="1" ht="30" x14ac:dyDescent="0.2">
      <c r="A576" s="254"/>
      <c r="B576" s="280"/>
      <c r="C576" s="150" t="s">
        <v>98</v>
      </c>
      <c r="D576" s="25"/>
      <c r="E576" s="25">
        <f t="shared" si="39"/>
        <v>0</v>
      </c>
      <c r="F576" s="34"/>
      <c r="G576" s="22"/>
      <c r="H576" s="37"/>
      <c r="I576" s="28"/>
      <c r="J576" s="28"/>
      <c r="K576" s="19"/>
    </row>
    <row r="577" spans="1:11" s="21" customFormat="1" ht="15" x14ac:dyDescent="0.2">
      <c r="A577" s="255"/>
      <c r="B577" s="281"/>
      <c r="C577" s="150" t="s">
        <v>99</v>
      </c>
      <c r="D577" s="25"/>
      <c r="E577" s="25">
        <f t="shared" si="39"/>
        <v>0</v>
      </c>
      <c r="F577" s="34"/>
      <c r="G577" s="22"/>
      <c r="H577" s="37"/>
      <c r="I577" s="28"/>
      <c r="J577" s="28"/>
      <c r="K577" s="19"/>
    </row>
    <row r="578" spans="1:11" s="21" customFormat="1" ht="15" x14ac:dyDescent="0.2">
      <c r="A578" s="253" t="s">
        <v>318</v>
      </c>
      <c r="B578" s="279" t="s">
        <v>319</v>
      </c>
      <c r="C578" s="22" t="s">
        <v>95</v>
      </c>
      <c r="D578" s="25">
        <f>D579+D580+D581+D582</f>
        <v>0</v>
      </c>
      <c r="E578" s="25">
        <f t="shared" si="39"/>
        <v>0</v>
      </c>
      <c r="F578" s="26">
        <f>F579+F580+F581+F582</f>
        <v>0</v>
      </c>
      <c r="G578" s="25">
        <f>G579+G580+G581+G582</f>
        <v>0</v>
      </c>
      <c r="H578" s="38">
        <f>H579+H580+H581+H582</f>
        <v>0</v>
      </c>
      <c r="I578" s="28"/>
      <c r="J578" s="28"/>
      <c r="K578" s="19"/>
    </row>
    <row r="579" spans="1:11" s="21" customFormat="1" ht="15" x14ac:dyDescent="0.2">
      <c r="A579" s="254"/>
      <c r="B579" s="280"/>
      <c r="C579" s="22" t="s">
        <v>102</v>
      </c>
      <c r="D579" s="25"/>
      <c r="E579" s="25">
        <f t="shared" si="39"/>
        <v>0</v>
      </c>
      <c r="F579" s="34"/>
      <c r="G579" s="22"/>
      <c r="H579" s="37"/>
      <c r="I579" s="28"/>
      <c r="J579" s="28"/>
      <c r="K579" s="19"/>
    </row>
    <row r="580" spans="1:11" s="21" customFormat="1" ht="15" x14ac:dyDescent="0.2">
      <c r="A580" s="254"/>
      <c r="B580" s="280"/>
      <c r="C580" s="150" t="s">
        <v>97</v>
      </c>
      <c r="D580" s="25"/>
      <c r="E580" s="25">
        <f t="shared" si="39"/>
        <v>0</v>
      </c>
      <c r="F580" s="34"/>
      <c r="G580" s="22"/>
      <c r="H580" s="37"/>
      <c r="I580" s="28"/>
      <c r="J580" s="28"/>
      <c r="K580" s="19"/>
    </row>
    <row r="581" spans="1:11" s="21" customFormat="1" ht="30" x14ac:dyDescent="0.2">
      <c r="A581" s="254"/>
      <c r="B581" s="280"/>
      <c r="C581" s="150" t="s">
        <v>98</v>
      </c>
      <c r="D581" s="25"/>
      <c r="E581" s="25">
        <f t="shared" si="39"/>
        <v>0</v>
      </c>
      <c r="F581" s="34"/>
      <c r="G581" s="22"/>
      <c r="H581" s="37"/>
      <c r="I581" s="28"/>
      <c r="J581" s="28"/>
      <c r="K581" s="19"/>
    </row>
    <row r="582" spans="1:11" s="21" customFormat="1" ht="15" x14ac:dyDescent="0.2">
      <c r="A582" s="255"/>
      <c r="B582" s="281"/>
      <c r="C582" s="150" t="s">
        <v>99</v>
      </c>
      <c r="D582" s="25"/>
      <c r="E582" s="25">
        <f t="shared" si="39"/>
        <v>0</v>
      </c>
      <c r="F582" s="34"/>
      <c r="G582" s="22"/>
      <c r="H582" s="37"/>
      <c r="I582" s="28"/>
      <c r="J582" s="28"/>
      <c r="K582" s="19"/>
    </row>
    <row r="583" spans="1:11" s="21" customFormat="1" ht="15" x14ac:dyDescent="0.2">
      <c r="A583" s="253" t="s">
        <v>320</v>
      </c>
      <c r="B583" s="279" t="s">
        <v>321</v>
      </c>
      <c r="C583" s="22" t="s">
        <v>95</v>
      </c>
      <c r="D583" s="25">
        <f>D584+D585+D586+D587</f>
        <v>0</v>
      </c>
      <c r="E583" s="25">
        <f t="shared" si="39"/>
        <v>0</v>
      </c>
      <c r="F583" s="26">
        <f>F584+F585+F586+F587</f>
        <v>0</v>
      </c>
      <c r="G583" s="25">
        <f>G584+G585+G586+G587</f>
        <v>0</v>
      </c>
      <c r="H583" s="38">
        <f>H584+H585+H586+H587</f>
        <v>0</v>
      </c>
      <c r="I583" s="28"/>
      <c r="J583" s="28"/>
      <c r="K583" s="19"/>
    </row>
    <row r="584" spans="1:11" s="21" customFormat="1" ht="15" x14ac:dyDescent="0.2">
      <c r="A584" s="254"/>
      <c r="B584" s="280"/>
      <c r="C584" s="22" t="s">
        <v>102</v>
      </c>
      <c r="D584" s="25"/>
      <c r="E584" s="25">
        <f t="shared" ref="E584:E592" si="44">F584+G584</f>
        <v>0</v>
      </c>
      <c r="F584" s="34"/>
      <c r="G584" s="22"/>
      <c r="H584" s="37"/>
      <c r="I584" s="28"/>
      <c r="J584" s="28"/>
      <c r="K584" s="19"/>
    </row>
    <row r="585" spans="1:11" s="21" customFormat="1" ht="15" x14ac:dyDescent="0.2">
      <c r="A585" s="254"/>
      <c r="B585" s="280"/>
      <c r="C585" s="150" t="s">
        <v>97</v>
      </c>
      <c r="D585" s="25"/>
      <c r="E585" s="25">
        <f t="shared" si="44"/>
        <v>0</v>
      </c>
      <c r="F585" s="34"/>
      <c r="G585" s="22"/>
      <c r="H585" s="37"/>
      <c r="I585" s="28"/>
      <c r="J585" s="28"/>
      <c r="K585" s="19"/>
    </row>
    <row r="586" spans="1:11" s="21" customFormat="1" ht="30" x14ac:dyDescent="0.2">
      <c r="A586" s="254"/>
      <c r="B586" s="280"/>
      <c r="C586" s="150" t="s">
        <v>98</v>
      </c>
      <c r="D586" s="25"/>
      <c r="E586" s="25">
        <f t="shared" si="44"/>
        <v>0</v>
      </c>
      <c r="F586" s="34"/>
      <c r="G586" s="22"/>
      <c r="H586" s="37"/>
      <c r="I586" s="28"/>
      <c r="J586" s="28"/>
      <c r="K586" s="19"/>
    </row>
    <row r="587" spans="1:11" s="21" customFormat="1" ht="15" x14ac:dyDescent="0.2">
      <c r="A587" s="255"/>
      <c r="B587" s="281"/>
      <c r="C587" s="150" t="s">
        <v>99</v>
      </c>
      <c r="D587" s="25"/>
      <c r="E587" s="25">
        <f t="shared" si="44"/>
        <v>0</v>
      </c>
      <c r="F587" s="34"/>
      <c r="G587" s="22"/>
      <c r="H587" s="37"/>
      <c r="I587" s="28"/>
      <c r="J587" s="28"/>
      <c r="K587" s="19"/>
    </row>
    <row r="588" spans="1:11" s="21" customFormat="1" ht="15" x14ac:dyDescent="0.2">
      <c r="A588" s="253" t="s">
        <v>322</v>
      </c>
      <c r="B588" s="279" t="s">
        <v>323</v>
      </c>
      <c r="C588" s="22" t="s">
        <v>95</v>
      </c>
      <c r="D588" s="25">
        <f>D589+D590+D591+D592</f>
        <v>0</v>
      </c>
      <c r="E588" s="25">
        <f t="shared" si="44"/>
        <v>0</v>
      </c>
      <c r="F588" s="26">
        <f>F589+F590+F591+F592</f>
        <v>0</v>
      </c>
      <c r="G588" s="25">
        <f>G589+G590+G591+G592</f>
        <v>0</v>
      </c>
      <c r="H588" s="38">
        <f>H589+H590+H591+H592</f>
        <v>0</v>
      </c>
      <c r="I588" s="28"/>
      <c r="J588" s="28"/>
      <c r="K588" s="19"/>
    </row>
    <row r="589" spans="1:11" s="21" customFormat="1" ht="15" x14ac:dyDescent="0.2">
      <c r="A589" s="254"/>
      <c r="B589" s="280"/>
      <c r="C589" s="22" t="s">
        <v>102</v>
      </c>
      <c r="D589" s="25"/>
      <c r="E589" s="25">
        <f t="shared" si="44"/>
        <v>0</v>
      </c>
      <c r="F589" s="34"/>
      <c r="G589" s="22"/>
      <c r="H589" s="37"/>
      <c r="I589" s="28"/>
      <c r="J589" s="28"/>
      <c r="K589" s="19"/>
    </row>
    <row r="590" spans="1:11" s="21" customFormat="1" ht="15" x14ac:dyDescent="0.2">
      <c r="A590" s="254"/>
      <c r="B590" s="280"/>
      <c r="C590" s="150" t="s">
        <v>97</v>
      </c>
      <c r="D590" s="25"/>
      <c r="E590" s="25">
        <f t="shared" si="44"/>
        <v>0</v>
      </c>
      <c r="F590" s="34"/>
      <c r="G590" s="22"/>
      <c r="H590" s="37"/>
      <c r="I590" s="28"/>
      <c r="J590" s="28"/>
      <c r="K590" s="19"/>
    </row>
    <row r="591" spans="1:11" s="21" customFormat="1" ht="30" x14ac:dyDescent="0.2">
      <c r="A591" s="254"/>
      <c r="B591" s="280"/>
      <c r="C591" s="150" t="s">
        <v>98</v>
      </c>
      <c r="D591" s="25"/>
      <c r="E591" s="25">
        <f t="shared" si="44"/>
        <v>0</v>
      </c>
      <c r="F591" s="34"/>
      <c r="G591" s="22"/>
      <c r="H591" s="37"/>
      <c r="I591" s="28"/>
      <c r="J591" s="28"/>
      <c r="K591" s="19"/>
    </row>
    <row r="592" spans="1:11" s="21" customFormat="1" ht="15" x14ac:dyDescent="0.2">
      <c r="A592" s="255"/>
      <c r="B592" s="281"/>
      <c r="C592" s="150" t="s">
        <v>99</v>
      </c>
      <c r="D592" s="25"/>
      <c r="E592" s="25">
        <f t="shared" si="44"/>
        <v>0</v>
      </c>
      <c r="F592" s="34"/>
      <c r="G592" s="22"/>
      <c r="H592" s="37"/>
      <c r="I592" s="28"/>
      <c r="J592" s="28"/>
      <c r="K592" s="19"/>
    </row>
    <row r="593" spans="1:9" ht="29.25" customHeight="1" x14ac:dyDescent="0.2">
      <c r="A593" s="54"/>
      <c r="B593" s="55"/>
      <c r="C593" s="54"/>
      <c r="D593" s="30"/>
    </row>
    <row r="594" spans="1:9" ht="42" customHeight="1" x14ac:dyDescent="0.2">
      <c r="A594" s="288"/>
      <c r="B594" s="288"/>
      <c r="C594" s="288"/>
      <c r="D594" s="288"/>
    </row>
    <row r="595" spans="1:9" ht="32.25" customHeight="1" x14ac:dyDescent="0.2">
      <c r="A595" s="78"/>
      <c r="B595" s="56"/>
      <c r="C595" s="56"/>
      <c r="D595" s="56"/>
    </row>
    <row r="596" spans="1:9" ht="42" customHeight="1" x14ac:dyDescent="0.2">
      <c r="A596" s="289" t="s">
        <v>486</v>
      </c>
      <c r="B596" s="290"/>
      <c r="C596" s="290"/>
      <c r="D596" s="290"/>
      <c r="E596" s="291"/>
      <c r="F596" s="291"/>
      <c r="G596" s="291"/>
      <c r="H596" s="291"/>
      <c r="I596" s="291"/>
    </row>
    <row r="597" spans="1:9" ht="21" customHeight="1" x14ac:dyDescent="0.2"/>
    <row r="598" spans="1:9" ht="42" customHeight="1" x14ac:dyDescent="0.2">
      <c r="A598" s="289"/>
      <c r="B598" s="290"/>
      <c r="C598" s="290"/>
      <c r="D598" s="290"/>
      <c r="E598" s="291"/>
      <c r="F598" s="291"/>
      <c r="G598" s="291"/>
      <c r="H598" s="291"/>
      <c r="I598" s="291"/>
    </row>
    <row r="600" spans="1:9" ht="42" customHeight="1" x14ac:dyDescent="0.2">
      <c r="A600" s="16"/>
      <c r="D600" s="83"/>
    </row>
  </sheetData>
  <autoFilter ref="A7:L592"/>
  <mergeCells count="250">
    <mergeCell ref="A588:A592"/>
    <mergeCell ref="B588:B592"/>
    <mergeCell ref="A594:D594"/>
    <mergeCell ref="A596:I596"/>
    <mergeCell ref="A598:I598"/>
    <mergeCell ref="A573:A577"/>
    <mergeCell ref="B573:B577"/>
    <mergeCell ref="A578:A582"/>
    <mergeCell ref="B578:B582"/>
    <mergeCell ref="A583:A587"/>
    <mergeCell ref="B583:B587"/>
    <mergeCell ref="A558:A562"/>
    <mergeCell ref="B558:B562"/>
    <mergeCell ref="A563:A567"/>
    <mergeCell ref="B563:B567"/>
    <mergeCell ref="A568:A572"/>
    <mergeCell ref="B568:B572"/>
    <mergeCell ref="A543:A547"/>
    <mergeCell ref="B543:B547"/>
    <mergeCell ref="A548:A552"/>
    <mergeCell ref="B548:B552"/>
    <mergeCell ref="A553:A557"/>
    <mergeCell ref="B553:B557"/>
    <mergeCell ref="A528:A532"/>
    <mergeCell ref="B528:B532"/>
    <mergeCell ref="A533:A537"/>
    <mergeCell ref="B533:B537"/>
    <mergeCell ref="A538:A542"/>
    <mergeCell ref="B538:B542"/>
    <mergeCell ref="A513:A517"/>
    <mergeCell ref="B513:B517"/>
    <mergeCell ref="A518:A522"/>
    <mergeCell ref="B518:B522"/>
    <mergeCell ref="A523:A527"/>
    <mergeCell ref="B523:B527"/>
    <mergeCell ref="A498:A502"/>
    <mergeCell ref="B498:B502"/>
    <mergeCell ref="A503:A507"/>
    <mergeCell ref="B503:B507"/>
    <mergeCell ref="A508:A512"/>
    <mergeCell ref="B508:B512"/>
    <mergeCell ref="A483:A487"/>
    <mergeCell ref="B483:B487"/>
    <mergeCell ref="A488:A492"/>
    <mergeCell ref="B488:B492"/>
    <mergeCell ref="A493:A497"/>
    <mergeCell ref="B493:B497"/>
    <mergeCell ref="A468:A472"/>
    <mergeCell ref="B468:B472"/>
    <mergeCell ref="A473:A477"/>
    <mergeCell ref="B473:B477"/>
    <mergeCell ref="A478:A482"/>
    <mergeCell ref="B478:B482"/>
    <mergeCell ref="A453:A457"/>
    <mergeCell ref="B453:B457"/>
    <mergeCell ref="A458:A462"/>
    <mergeCell ref="B458:B462"/>
    <mergeCell ref="A463:A467"/>
    <mergeCell ref="B463:B467"/>
    <mergeCell ref="A438:A442"/>
    <mergeCell ref="B438:B442"/>
    <mergeCell ref="A443:A447"/>
    <mergeCell ref="B443:B447"/>
    <mergeCell ref="A448:A452"/>
    <mergeCell ref="B448:B452"/>
    <mergeCell ref="A423:A427"/>
    <mergeCell ref="B423:B427"/>
    <mergeCell ref="A428:A432"/>
    <mergeCell ref="B428:B432"/>
    <mergeCell ref="A433:A437"/>
    <mergeCell ref="B433:B437"/>
    <mergeCell ref="A408:A412"/>
    <mergeCell ref="B408:B412"/>
    <mergeCell ref="A413:A417"/>
    <mergeCell ref="B413:B417"/>
    <mergeCell ref="A418:A422"/>
    <mergeCell ref="B418:B422"/>
    <mergeCell ref="A393:A397"/>
    <mergeCell ref="B393:B397"/>
    <mergeCell ref="A398:A402"/>
    <mergeCell ref="B398:B402"/>
    <mergeCell ref="A403:A407"/>
    <mergeCell ref="B403:B407"/>
    <mergeCell ref="A378:A382"/>
    <mergeCell ref="B378:B382"/>
    <mergeCell ref="A383:A387"/>
    <mergeCell ref="B383:B387"/>
    <mergeCell ref="A388:A392"/>
    <mergeCell ref="B388:B392"/>
    <mergeCell ref="A363:A367"/>
    <mergeCell ref="B363:B367"/>
    <mergeCell ref="A368:A372"/>
    <mergeCell ref="B368:B372"/>
    <mergeCell ref="A373:A377"/>
    <mergeCell ref="B373:B377"/>
    <mergeCell ref="A353:A357"/>
    <mergeCell ref="B353:B357"/>
    <mergeCell ref="A358:A362"/>
    <mergeCell ref="B358:B362"/>
    <mergeCell ref="A333:A337"/>
    <mergeCell ref="B333:B337"/>
    <mergeCell ref="A338:A342"/>
    <mergeCell ref="B338:B342"/>
    <mergeCell ref="A343:A347"/>
    <mergeCell ref="B343:B347"/>
    <mergeCell ref="A323:A327"/>
    <mergeCell ref="B323:B327"/>
    <mergeCell ref="A328:A332"/>
    <mergeCell ref="B328:B332"/>
    <mergeCell ref="A302:A306"/>
    <mergeCell ref="B302:B306"/>
    <mergeCell ref="A307:A311"/>
    <mergeCell ref="B307:B311"/>
    <mergeCell ref="A348:A352"/>
    <mergeCell ref="B348:B352"/>
    <mergeCell ref="A312:A316"/>
    <mergeCell ref="B312:B316"/>
    <mergeCell ref="A287:A291"/>
    <mergeCell ref="B287:B291"/>
    <mergeCell ref="A292:A296"/>
    <mergeCell ref="B292:B296"/>
    <mergeCell ref="A297:A301"/>
    <mergeCell ref="B297:B301"/>
    <mergeCell ref="A318:A322"/>
    <mergeCell ref="B318:B322"/>
    <mergeCell ref="A272:A276"/>
    <mergeCell ref="B272:B276"/>
    <mergeCell ref="A277:A281"/>
    <mergeCell ref="B277:B281"/>
    <mergeCell ref="A282:A286"/>
    <mergeCell ref="B282:B286"/>
    <mergeCell ref="A257:A261"/>
    <mergeCell ref="B257:B261"/>
    <mergeCell ref="A262:A266"/>
    <mergeCell ref="B262:B266"/>
    <mergeCell ref="A267:A271"/>
    <mergeCell ref="B267:B271"/>
    <mergeCell ref="A242:A246"/>
    <mergeCell ref="B242:B246"/>
    <mergeCell ref="A247:A251"/>
    <mergeCell ref="B247:B251"/>
    <mergeCell ref="A252:A256"/>
    <mergeCell ref="B252:B256"/>
    <mergeCell ref="A227:A231"/>
    <mergeCell ref="B227:B231"/>
    <mergeCell ref="A232:A236"/>
    <mergeCell ref="B232:B236"/>
    <mergeCell ref="A237:A241"/>
    <mergeCell ref="B237:B241"/>
    <mergeCell ref="A212:A216"/>
    <mergeCell ref="B212:B216"/>
    <mergeCell ref="A217:A221"/>
    <mergeCell ref="B217:B221"/>
    <mergeCell ref="A222:A226"/>
    <mergeCell ref="B222:B226"/>
    <mergeCell ref="A197:A201"/>
    <mergeCell ref="B197:B201"/>
    <mergeCell ref="A202:A206"/>
    <mergeCell ref="B202:B206"/>
    <mergeCell ref="A207:A211"/>
    <mergeCell ref="B207:B211"/>
    <mergeCell ref="A182:A186"/>
    <mergeCell ref="B182:B186"/>
    <mergeCell ref="A187:A191"/>
    <mergeCell ref="B187:B191"/>
    <mergeCell ref="A192:A196"/>
    <mergeCell ref="B192:B196"/>
    <mergeCell ref="A167:A171"/>
    <mergeCell ref="B167:B171"/>
    <mergeCell ref="A172:A176"/>
    <mergeCell ref="B172:B176"/>
    <mergeCell ref="A177:A181"/>
    <mergeCell ref="B177:B181"/>
    <mergeCell ref="A152:A156"/>
    <mergeCell ref="B152:B156"/>
    <mergeCell ref="A157:A161"/>
    <mergeCell ref="B157:B161"/>
    <mergeCell ref="A162:A166"/>
    <mergeCell ref="B162:B166"/>
    <mergeCell ref="A137:A141"/>
    <mergeCell ref="B137:B141"/>
    <mergeCell ref="A142:A146"/>
    <mergeCell ref="B142:B146"/>
    <mergeCell ref="A147:A151"/>
    <mergeCell ref="B147:B151"/>
    <mergeCell ref="A122:A126"/>
    <mergeCell ref="B122:B126"/>
    <mergeCell ref="A127:A131"/>
    <mergeCell ref="B127:B131"/>
    <mergeCell ref="A132:A136"/>
    <mergeCell ref="B132:B136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80:A84"/>
    <mergeCell ref="B80:B84"/>
    <mergeCell ref="A85:A86"/>
    <mergeCell ref="B85:B86"/>
    <mergeCell ref="A87:A91"/>
    <mergeCell ref="B87:B91"/>
    <mergeCell ref="A65:A69"/>
    <mergeCell ref="B65:B69"/>
    <mergeCell ref="A70:A74"/>
    <mergeCell ref="B70:B74"/>
    <mergeCell ref="A75:A79"/>
    <mergeCell ref="B75:B79"/>
    <mergeCell ref="A50:A54"/>
    <mergeCell ref="B50:B54"/>
    <mergeCell ref="A55:A59"/>
    <mergeCell ref="B55:B59"/>
    <mergeCell ref="A60:A64"/>
    <mergeCell ref="B60:B64"/>
    <mergeCell ref="A35:A39"/>
    <mergeCell ref="B35:B39"/>
    <mergeCell ref="A40:A44"/>
    <mergeCell ref="B40:B44"/>
    <mergeCell ref="A45:A49"/>
    <mergeCell ref="B45:B49"/>
    <mergeCell ref="A20:A24"/>
    <mergeCell ref="B20:B24"/>
    <mergeCell ref="A25:A29"/>
    <mergeCell ref="B25:B29"/>
    <mergeCell ref="A30:A34"/>
    <mergeCell ref="B30:B34"/>
    <mergeCell ref="A1:J1"/>
    <mergeCell ref="E5:E6"/>
    <mergeCell ref="F5:G5"/>
    <mergeCell ref="A8:A12"/>
    <mergeCell ref="B8:B12"/>
    <mergeCell ref="A14:A18"/>
    <mergeCell ref="B14:B18"/>
    <mergeCell ref="A2:J2"/>
    <mergeCell ref="A3:A6"/>
    <mergeCell ref="B3:B6"/>
    <mergeCell ref="C3:C6"/>
    <mergeCell ref="D3:J3"/>
    <mergeCell ref="D4:D6"/>
    <mergeCell ref="E4:G4"/>
    <mergeCell ref="H4:H6"/>
    <mergeCell ref="I4:I6"/>
    <mergeCell ref="J4:J6"/>
  </mergeCells>
  <pageMargins left="0.39370078740157483" right="0.39370078740157483" top="0.35433070866141736" bottom="0.35433070866141736" header="0.31496062992125984" footer="0.31496062992125984"/>
  <pageSetup paperSize="9" scale="72" fitToHeight="1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31" zoomScale="70" zoomScaleNormal="70" workbookViewId="0">
      <selection activeCell="A39" sqref="A39:XFD39"/>
    </sheetView>
  </sheetViews>
  <sheetFormatPr defaultRowHeight="15.75" x14ac:dyDescent="0.2"/>
  <cols>
    <col min="1" max="1" width="8.28515625" style="60" customWidth="1"/>
    <col min="2" max="2" width="57.140625" style="91" customWidth="1"/>
    <col min="3" max="3" width="13.5703125" style="60" customWidth="1"/>
    <col min="4" max="4" width="16.42578125" style="60" customWidth="1"/>
    <col min="5" max="5" width="17.85546875" style="60" customWidth="1"/>
    <col min="6" max="6" width="17.140625" style="60" customWidth="1"/>
    <col min="7" max="7" width="16.85546875" style="60" customWidth="1"/>
    <col min="8" max="8" width="87.5703125" style="59" customWidth="1"/>
    <col min="9" max="16384" width="9.140625" style="60"/>
  </cols>
  <sheetData>
    <row r="1" spans="1:8" ht="31.5" customHeight="1" x14ac:dyDescent="0.2">
      <c r="A1" s="292" t="s">
        <v>324</v>
      </c>
      <c r="B1" s="292"/>
      <c r="C1" s="292"/>
      <c r="D1" s="292"/>
      <c r="E1" s="292"/>
      <c r="F1" s="292"/>
      <c r="G1" s="292"/>
      <c r="H1" s="292"/>
    </row>
    <row r="2" spans="1:8" ht="76.5" customHeight="1" x14ac:dyDescent="0.2">
      <c r="A2" s="293" t="s">
        <v>504</v>
      </c>
      <c r="B2" s="293"/>
      <c r="C2" s="293"/>
      <c r="D2" s="293"/>
      <c r="E2" s="293"/>
      <c r="F2" s="293"/>
      <c r="G2" s="293"/>
      <c r="H2" s="293"/>
    </row>
    <row r="3" spans="1:8" s="87" customFormat="1" ht="47.25" x14ac:dyDescent="0.2">
      <c r="A3" s="187" t="s">
        <v>1</v>
      </c>
      <c r="B3" s="187" t="s">
        <v>325</v>
      </c>
      <c r="C3" s="187" t="s">
        <v>326</v>
      </c>
      <c r="D3" s="57" t="s">
        <v>327</v>
      </c>
      <c r="E3" s="57"/>
      <c r="F3" s="57"/>
      <c r="G3" s="57"/>
      <c r="H3" s="294"/>
    </row>
    <row r="4" spans="1:8" x14ac:dyDescent="0.2">
      <c r="A4" s="187"/>
      <c r="B4" s="187"/>
      <c r="C4" s="187"/>
      <c r="D4" s="58"/>
      <c r="E4" s="57" t="s">
        <v>328</v>
      </c>
      <c r="F4" s="57"/>
      <c r="G4" s="57"/>
      <c r="H4" s="294"/>
    </row>
    <row r="5" spans="1:8" s="87" customFormat="1" ht="78.75" x14ac:dyDescent="0.2">
      <c r="A5" s="187"/>
      <c r="B5" s="187"/>
      <c r="C5" s="187"/>
      <c r="D5" s="144" t="s">
        <v>329</v>
      </c>
      <c r="E5" s="144" t="s">
        <v>330</v>
      </c>
      <c r="F5" s="144" t="s">
        <v>331</v>
      </c>
      <c r="G5" s="144" t="s">
        <v>332</v>
      </c>
      <c r="H5" s="294"/>
    </row>
    <row r="6" spans="1:8" s="86" customFormat="1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spans="1:8" ht="15.75" customHeight="1" x14ac:dyDescent="0.2">
      <c r="A7" s="187" t="s">
        <v>333</v>
      </c>
      <c r="B7" s="187"/>
      <c r="C7" s="187"/>
      <c r="D7" s="187"/>
      <c r="E7" s="187"/>
      <c r="F7" s="187"/>
      <c r="G7" s="187"/>
      <c r="H7" s="187"/>
    </row>
    <row r="8" spans="1:8" ht="156" customHeight="1" x14ac:dyDescent="0.2">
      <c r="A8" s="144">
        <v>1</v>
      </c>
      <c r="B8" s="144" t="s">
        <v>334</v>
      </c>
      <c r="C8" s="144" t="s">
        <v>335</v>
      </c>
      <c r="D8" s="92">
        <v>99</v>
      </c>
      <c r="E8" s="93" t="s">
        <v>336</v>
      </c>
      <c r="F8" s="92">
        <v>99</v>
      </c>
      <c r="G8" s="94">
        <f t="shared" ref="G8:G21" si="0">F8/E8</f>
        <v>0.99899091826437947</v>
      </c>
      <c r="H8" s="95" t="s">
        <v>507</v>
      </c>
    </row>
    <row r="9" spans="1:8" ht="118.5" customHeight="1" x14ac:dyDescent="0.2">
      <c r="A9" s="144">
        <v>2</v>
      </c>
      <c r="B9" s="144" t="s">
        <v>337</v>
      </c>
      <c r="C9" s="96" t="s">
        <v>338</v>
      </c>
      <c r="D9" s="92">
        <v>76.209999999999994</v>
      </c>
      <c r="E9" s="93" t="s">
        <v>339</v>
      </c>
      <c r="F9" s="92">
        <v>76.209999999999994</v>
      </c>
      <c r="G9" s="94">
        <f t="shared" si="0"/>
        <v>0.95513222208296766</v>
      </c>
      <c r="H9" s="95" t="s">
        <v>508</v>
      </c>
    </row>
    <row r="10" spans="1:8" ht="120" customHeight="1" x14ac:dyDescent="0.2">
      <c r="A10" s="144">
        <v>3</v>
      </c>
      <c r="B10" s="144" t="s">
        <v>340</v>
      </c>
      <c r="C10" s="97" t="s">
        <v>341</v>
      </c>
      <c r="D10" s="92">
        <v>100</v>
      </c>
      <c r="E10" s="93" t="s">
        <v>342</v>
      </c>
      <c r="F10" s="92">
        <v>100</v>
      </c>
      <c r="G10" s="94">
        <f t="shared" si="0"/>
        <v>1</v>
      </c>
      <c r="H10" s="151"/>
    </row>
    <row r="11" spans="1:8" ht="115.5" customHeight="1" x14ac:dyDescent="0.2">
      <c r="A11" s="144" t="s">
        <v>343</v>
      </c>
      <c r="B11" s="144" t="s">
        <v>344</v>
      </c>
      <c r="C11" s="97" t="s">
        <v>345</v>
      </c>
      <c r="D11" s="92">
        <v>1.7</v>
      </c>
      <c r="E11" s="93" t="s">
        <v>419</v>
      </c>
      <c r="F11" s="92">
        <v>1.7</v>
      </c>
      <c r="G11" s="94">
        <f t="shared" si="0"/>
        <v>1.0240963855421688</v>
      </c>
      <c r="H11" s="151"/>
    </row>
    <row r="12" spans="1:8" ht="54.75" customHeight="1" x14ac:dyDescent="0.2">
      <c r="A12" s="144" t="s">
        <v>346</v>
      </c>
      <c r="B12" s="144" t="s">
        <v>347</v>
      </c>
      <c r="C12" s="97" t="s">
        <v>338</v>
      </c>
      <c r="D12" s="92">
        <v>56.6</v>
      </c>
      <c r="E12" s="93" t="s">
        <v>420</v>
      </c>
      <c r="F12" s="92">
        <v>56.7</v>
      </c>
      <c r="G12" s="98">
        <f t="shared" si="0"/>
        <v>0.94500000000000006</v>
      </c>
      <c r="H12" s="151" t="s">
        <v>421</v>
      </c>
    </row>
    <row r="13" spans="1:8" ht="145.5" customHeight="1" x14ac:dyDescent="0.2">
      <c r="A13" s="144" t="s">
        <v>348</v>
      </c>
      <c r="B13" s="144" t="s">
        <v>349</v>
      </c>
      <c r="C13" s="97" t="s">
        <v>338</v>
      </c>
      <c r="D13" s="92">
        <v>59.3</v>
      </c>
      <c r="E13" s="93" t="s">
        <v>420</v>
      </c>
      <c r="F13" s="92">
        <v>56</v>
      </c>
      <c r="G13" s="98">
        <f t="shared" si="0"/>
        <v>0.93333333333333335</v>
      </c>
      <c r="H13" s="151" t="s">
        <v>525</v>
      </c>
    </row>
    <row r="14" spans="1:8" ht="133.5" customHeight="1" x14ac:dyDescent="0.2">
      <c r="A14" s="144" t="s">
        <v>350</v>
      </c>
      <c r="B14" s="144" t="s">
        <v>351</v>
      </c>
      <c r="C14" s="97" t="s">
        <v>338</v>
      </c>
      <c r="D14" s="92">
        <v>92</v>
      </c>
      <c r="E14" s="93" t="s">
        <v>490</v>
      </c>
      <c r="F14" s="92">
        <v>70</v>
      </c>
      <c r="G14" s="98">
        <f t="shared" si="0"/>
        <v>0.82352941176470584</v>
      </c>
      <c r="H14" s="151"/>
    </row>
    <row r="15" spans="1:8" ht="71.25" customHeight="1" x14ac:dyDescent="0.2">
      <c r="A15" s="144" t="s">
        <v>352</v>
      </c>
      <c r="B15" s="144" t="s">
        <v>353</v>
      </c>
      <c r="C15" s="97" t="s">
        <v>338</v>
      </c>
      <c r="D15" s="92">
        <v>103.4</v>
      </c>
      <c r="E15" s="93">
        <v>100</v>
      </c>
      <c r="F15" s="92">
        <v>102.9</v>
      </c>
      <c r="G15" s="98">
        <f t="shared" si="0"/>
        <v>1.0290000000000001</v>
      </c>
      <c r="H15" s="151"/>
    </row>
    <row r="16" spans="1:8" ht="86.25" customHeight="1" x14ac:dyDescent="0.2">
      <c r="A16" s="144" t="s">
        <v>354</v>
      </c>
      <c r="B16" s="144" t="s">
        <v>355</v>
      </c>
      <c r="C16" s="97" t="s">
        <v>338</v>
      </c>
      <c r="D16" s="92">
        <v>80</v>
      </c>
      <c r="E16" s="93" t="s">
        <v>433</v>
      </c>
      <c r="F16" s="92">
        <v>79.2</v>
      </c>
      <c r="G16" s="98">
        <f t="shared" si="0"/>
        <v>0.88</v>
      </c>
      <c r="H16" s="151"/>
    </row>
    <row r="17" spans="1:9" ht="81.75" customHeight="1" x14ac:dyDescent="0.2">
      <c r="A17" s="144" t="s">
        <v>356</v>
      </c>
      <c r="B17" s="144" t="s">
        <v>357</v>
      </c>
      <c r="C17" s="97" t="s">
        <v>338</v>
      </c>
      <c r="D17" s="92">
        <v>80</v>
      </c>
      <c r="E17" s="93" t="s">
        <v>422</v>
      </c>
      <c r="F17" s="92">
        <v>80</v>
      </c>
      <c r="G17" s="98">
        <f t="shared" si="0"/>
        <v>0.97560975609756095</v>
      </c>
      <c r="H17" s="151" t="s">
        <v>423</v>
      </c>
    </row>
    <row r="18" spans="1:9" ht="74.25" customHeight="1" x14ac:dyDescent="0.2">
      <c r="A18" s="144" t="s">
        <v>358</v>
      </c>
      <c r="B18" s="144" t="s">
        <v>359</v>
      </c>
      <c r="C18" s="97" t="s">
        <v>338</v>
      </c>
      <c r="D18" s="92">
        <v>27</v>
      </c>
      <c r="E18" s="93">
        <v>24</v>
      </c>
      <c r="F18" s="92">
        <v>13.73</v>
      </c>
      <c r="G18" s="98">
        <f t="shared" si="0"/>
        <v>0.57208333333333339</v>
      </c>
      <c r="H18" s="151"/>
    </row>
    <row r="19" spans="1:9" ht="58.5" customHeight="1" x14ac:dyDescent="0.2">
      <c r="A19" s="144" t="s">
        <v>360</v>
      </c>
      <c r="B19" s="144" t="s">
        <v>361</v>
      </c>
      <c r="C19" s="97" t="s">
        <v>338</v>
      </c>
      <c r="D19" s="92">
        <v>4.99</v>
      </c>
      <c r="E19" s="93">
        <v>3.5</v>
      </c>
      <c r="F19" s="92">
        <v>3.36</v>
      </c>
      <c r="G19" s="98">
        <f t="shared" si="0"/>
        <v>0.96</v>
      </c>
      <c r="H19" s="151"/>
    </row>
    <row r="20" spans="1:9" ht="58.5" customHeight="1" x14ac:dyDescent="0.2">
      <c r="A20" s="144" t="s">
        <v>362</v>
      </c>
      <c r="B20" s="144" t="s">
        <v>363</v>
      </c>
      <c r="C20" s="97" t="s">
        <v>338</v>
      </c>
      <c r="D20" s="92">
        <v>80</v>
      </c>
      <c r="E20" s="93">
        <v>80</v>
      </c>
      <c r="F20" s="92">
        <v>99</v>
      </c>
      <c r="G20" s="98">
        <f t="shared" si="0"/>
        <v>1.2375</v>
      </c>
      <c r="H20" s="151" t="s">
        <v>546</v>
      </c>
    </row>
    <row r="21" spans="1:9" ht="117" customHeight="1" x14ac:dyDescent="0.2">
      <c r="A21" s="148" t="s">
        <v>364</v>
      </c>
      <c r="B21" s="148" t="s">
        <v>365</v>
      </c>
      <c r="C21" s="96" t="s">
        <v>338</v>
      </c>
      <c r="D21" s="148" t="s">
        <v>374</v>
      </c>
      <c r="E21" s="148" t="s">
        <v>418</v>
      </c>
      <c r="F21" s="148" t="s">
        <v>524</v>
      </c>
      <c r="G21" s="7">
        <f t="shared" si="0"/>
        <v>0.99976796505351928</v>
      </c>
      <c r="H21" s="99"/>
    </row>
    <row r="22" spans="1:9" ht="15.75" customHeight="1" x14ac:dyDescent="0.2">
      <c r="A22" s="233" t="s">
        <v>366</v>
      </c>
      <c r="B22" s="233"/>
      <c r="C22" s="233"/>
      <c r="D22" s="233"/>
      <c r="E22" s="233"/>
      <c r="F22" s="233"/>
      <c r="G22" s="233"/>
      <c r="H22" s="233"/>
    </row>
    <row r="23" spans="1:9" ht="233.25" customHeight="1" x14ac:dyDescent="0.2">
      <c r="A23" s="148" t="s">
        <v>103</v>
      </c>
      <c r="B23" s="148" t="s">
        <v>367</v>
      </c>
      <c r="C23" s="96" t="s">
        <v>338</v>
      </c>
      <c r="D23" s="148" t="s">
        <v>368</v>
      </c>
      <c r="E23" s="148" t="s">
        <v>369</v>
      </c>
      <c r="F23" s="148" t="s">
        <v>509</v>
      </c>
      <c r="G23" s="7">
        <f>E23/F23</f>
        <v>0.99383667180277346</v>
      </c>
      <c r="H23" s="99" t="s">
        <v>510</v>
      </c>
    </row>
    <row r="24" spans="1:9" s="100" customFormat="1" ht="85.5" customHeight="1" x14ac:dyDescent="0.2">
      <c r="A24" s="148" t="s">
        <v>125</v>
      </c>
      <c r="B24" s="148" t="s">
        <v>370</v>
      </c>
      <c r="C24" s="96" t="s">
        <v>338</v>
      </c>
      <c r="D24" s="148" t="s">
        <v>371</v>
      </c>
      <c r="E24" s="148" t="s">
        <v>372</v>
      </c>
      <c r="F24" s="148" t="s">
        <v>371</v>
      </c>
      <c r="G24" s="7">
        <f t="shared" ref="G24" si="1">E24/F24</f>
        <v>0.9887083448085926</v>
      </c>
      <c r="H24" s="99" t="s">
        <v>511</v>
      </c>
    </row>
    <row r="25" spans="1:9" s="100" customFormat="1" ht="299.25" x14ac:dyDescent="0.2">
      <c r="A25" s="148" t="s">
        <v>191</v>
      </c>
      <c r="B25" s="148" t="s">
        <v>373</v>
      </c>
      <c r="C25" s="96" t="s">
        <v>338</v>
      </c>
      <c r="D25" s="148" t="s">
        <v>374</v>
      </c>
      <c r="E25" s="148" t="s">
        <v>491</v>
      </c>
      <c r="F25" s="148" t="s">
        <v>342</v>
      </c>
      <c r="G25" s="7">
        <f t="shared" ref="G25:G30" si="2">F25/E25</f>
        <v>1.0080645161290323</v>
      </c>
      <c r="H25" s="164" t="s">
        <v>512</v>
      </c>
    </row>
    <row r="26" spans="1:9" s="100" customFormat="1" ht="140.25" customHeight="1" x14ac:dyDescent="0.2">
      <c r="A26" s="148" t="s">
        <v>193</v>
      </c>
      <c r="B26" s="148" t="s">
        <v>375</v>
      </c>
      <c r="C26" s="96" t="s">
        <v>338</v>
      </c>
      <c r="D26" s="148" t="s">
        <v>376</v>
      </c>
      <c r="E26" s="148" t="s">
        <v>377</v>
      </c>
      <c r="F26" s="148" t="s">
        <v>376</v>
      </c>
      <c r="G26" s="7">
        <f t="shared" si="2"/>
        <v>0.81111111111111101</v>
      </c>
      <c r="H26" s="95" t="s">
        <v>513</v>
      </c>
    </row>
    <row r="27" spans="1:9" s="100" customFormat="1" ht="93" customHeight="1" x14ac:dyDescent="0.2">
      <c r="A27" s="148" t="s">
        <v>208</v>
      </c>
      <c r="B27" s="148" t="s">
        <v>378</v>
      </c>
      <c r="C27" s="96" t="s">
        <v>338</v>
      </c>
      <c r="D27" s="148" t="s">
        <v>492</v>
      </c>
      <c r="E27" s="148">
        <v>100</v>
      </c>
      <c r="F27" s="148" t="s">
        <v>544</v>
      </c>
      <c r="G27" s="7">
        <f t="shared" si="2"/>
        <v>0.96799999999999997</v>
      </c>
      <c r="H27" s="95"/>
      <c r="I27" s="100" t="s">
        <v>379</v>
      </c>
    </row>
    <row r="28" spans="1:9" s="100" customFormat="1" ht="109.5" customHeight="1" x14ac:dyDescent="0.2">
      <c r="A28" s="148" t="s">
        <v>212</v>
      </c>
      <c r="B28" s="148" t="s">
        <v>380</v>
      </c>
      <c r="C28" s="10" t="s">
        <v>381</v>
      </c>
      <c r="D28" s="148" t="s">
        <v>382</v>
      </c>
      <c r="E28" s="148" t="s">
        <v>493</v>
      </c>
      <c r="F28" s="148" t="s">
        <v>515</v>
      </c>
      <c r="G28" s="7">
        <f t="shared" si="2"/>
        <v>1.0053056768558952</v>
      </c>
      <c r="H28" s="99" t="s">
        <v>514</v>
      </c>
    </row>
    <row r="29" spans="1:9" s="100" customFormat="1" ht="71.25" customHeight="1" x14ac:dyDescent="0.2">
      <c r="A29" s="148" t="s">
        <v>218</v>
      </c>
      <c r="B29" s="148" t="s">
        <v>383</v>
      </c>
      <c r="C29" s="10" t="s">
        <v>384</v>
      </c>
      <c r="D29" s="148">
        <v>41</v>
      </c>
      <c r="E29" s="148">
        <v>30</v>
      </c>
      <c r="F29" s="148" t="s">
        <v>356</v>
      </c>
      <c r="G29" s="7">
        <f t="shared" si="2"/>
        <v>0.33333333333333331</v>
      </c>
      <c r="H29" s="99"/>
    </row>
    <row r="30" spans="1:9" s="100" customFormat="1" ht="58.5" customHeight="1" x14ac:dyDescent="0.2">
      <c r="A30" s="148" t="s">
        <v>385</v>
      </c>
      <c r="B30" s="148" t="s">
        <v>386</v>
      </c>
      <c r="C30" s="10" t="s">
        <v>338</v>
      </c>
      <c r="D30" s="148">
        <v>87</v>
      </c>
      <c r="E30" s="148">
        <v>96.5</v>
      </c>
      <c r="F30" s="148" t="s">
        <v>545</v>
      </c>
      <c r="G30" s="7">
        <f t="shared" si="2"/>
        <v>0.97409326424870468</v>
      </c>
      <c r="H30" s="99"/>
    </row>
    <row r="31" spans="1:9" ht="15.75" customHeight="1" x14ac:dyDescent="0.2">
      <c r="A31" s="233" t="s">
        <v>387</v>
      </c>
      <c r="B31" s="233"/>
      <c r="C31" s="233"/>
      <c r="D31" s="233"/>
      <c r="E31" s="233"/>
      <c r="F31" s="233"/>
      <c r="G31" s="233"/>
      <c r="H31" s="233"/>
    </row>
    <row r="32" spans="1:9" s="100" customFormat="1" ht="122.25" customHeight="1" x14ac:dyDescent="0.2">
      <c r="A32" s="148" t="s">
        <v>222</v>
      </c>
      <c r="B32" s="148" t="s">
        <v>388</v>
      </c>
      <c r="C32" s="10" t="s">
        <v>389</v>
      </c>
      <c r="D32" s="148" t="s">
        <v>424</v>
      </c>
      <c r="E32" s="148" t="s">
        <v>494</v>
      </c>
      <c r="F32" s="148" t="s">
        <v>526</v>
      </c>
      <c r="G32" s="7">
        <f>+F32/E32</f>
        <v>1.0023286423002937</v>
      </c>
      <c r="H32" s="99"/>
      <c r="I32" s="100" t="s">
        <v>379</v>
      </c>
    </row>
    <row r="33" spans="1:9" s="100" customFormat="1" ht="96" customHeight="1" x14ac:dyDescent="0.2">
      <c r="A33" s="148" t="s">
        <v>230</v>
      </c>
      <c r="B33" s="148" t="s">
        <v>528</v>
      </c>
      <c r="C33" s="10" t="s">
        <v>341</v>
      </c>
      <c r="D33" s="148">
        <v>1.26</v>
      </c>
      <c r="E33" s="148" t="s">
        <v>495</v>
      </c>
      <c r="F33" s="148" t="s">
        <v>527</v>
      </c>
      <c r="G33" s="7">
        <f>+F33/E33</f>
        <v>0.81300813008130079</v>
      </c>
      <c r="H33" s="99"/>
      <c r="I33" s="100" t="s">
        <v>379</v>
      </c>
    </row>
    <row r="34" spans="1:9" s="100" customFormat="1" ht="85.5" customHeight="1" x14ac:dyDescent="0.2">
      <c r="A34" s="148" t="s">
        <v>309</v>
      </c>
      <c r="B34" s="148" t="s">
        <v>390</v>
      </c>
      <c r="C34" s="10" t="s">
        <v>338</v>
      </c>
      <c r="D34" s="148">
        <v>31.35</v>
      </c>
      <c r="E34" s="148">
        <v>31.09</v>
      </c>
      <c r="F34" s="148" t="s">
        <v>529</v>
      </c>
      <c r="G34" s="7">
        <v>0.99</v>
      </c>
      <c r="H34" s="99" t="s">
        <v>426</v>
      </c>
      <c r="I34" s="100" t="s">
        <v>379</v>
      </c>
    </row>
    <row r="35" spans="1:9" s="100" customFormat="1" ht="78" customHeight="1" x14ac:dyDescent="0.2">
      <c r="A35" s="148" t="s">
        <v>270</v>
      </c>
      <c r="B35" s="148" t="s">
        <v>391</v>
      </c>
      <c r="C35" s="10" t="s">
        <v>338</v>
      </c>
      <c r="D35" s="148">
        <v>19.8</v>
      </c>
      <c r="E35" s="148">
        <v>19.7</v>
      </c>
      <c r="F35" s="148" t="s">
        <v>530</v>
      </c>
      <c r="G35" s="7">
        <v>1.0102</v>
      </c>
      <c r="H35" s="99" t="s">
        <v>427</v>
      </c>
    </row>
    <row r="36" spans="1:9" s="100" customFormat="1" ht="63.75" customHeight="1" x14ac:dyDescent="0.2">
      <c r="A36" s="148" t="s">
        <v>274</v>
      </c>
      <c r="B36" s="148" t="s">
        <v>392</v>
      </c>
      <c r="C36" s="10" t="s">
        <v>393</v>
      </c>
      <c r="D36" s="148" t="s">
        <v>496</v>
      </c>
      <c r="E36" s="148" t="s">
        <v>496</v>
      </c>
      <c r="F36" s="148" t="s">
        <v>538</v>
      </c>
      <c r="G36" s="7">
        <f>+F36/E36</f>
        <v>0.51002853306478679</v>
      </c>
      <c r="H36" s="99"/>
      <c r="I36" s="100" t="s">
        <v>379</v>
      </c>
    </row>
    <row r="37" spans="1:9" s="100" customFormat="1" ht="73.5" customHeight="1" x14ac:dyDescent="0.2">
      <c r="A37" s="148" t="s">
        <v>292</v>
      </c>
      <c r="B37" s="148" t="s">
        <v>394</v>
      </c>
      <c r="C37" s="10" t="s">
        <v>338</v>
      </c>
      <c r="D37" s="148">
        <v>82.6</v>
      </c>
      <c r="E37" s="148" t="s">
        <v>497</v>
      </c>
      <c r="F37" s="148" t="s">
        <v>531</v>
      </c>
      <c r="G37" s="7">
        <f>+F37/E37</f>
        <v>0.48322147651006714</v>
      </c>
      <c r="H37" s="99" t="s">
        <v>532</v>
      </c>
    </row>
    <row r="38" spans="1:9" s="100" customFormat="1" ht="54" customHeight="1" x14ac:dyDescent="0.2">
      <c r="A38" s="172" t="s">
        <v>314</v>
      </c>
      <c r="B38" s="172" t="s">
        <v>395</v>
      </c>
      <c r="C38" s="10" t="s">
        <v>393</v>
      </c>
      <c r="D38" s="172" t="s">
        <v>551</v>
      </c>
      <c r="E38" s="172" t="s">
        <v>551</v>
      </c>
      <c r="F38" s="172" t="s">
        <v>539</v>
      </c>
      <c r="G38" s="7">
        <f>F38/E38</f>
        <v>0.9423752098916196</v>
      </c>
      <c r="H38" s="99"/>
    </row>
    <row r="39" spans="1:9" s="100" customFormat="1" ht="58.5" customHeight="1" x14ac:dyDescent="0.2">
      <c r="A39" s="148" t="s">
        <v>316</v>
      </c>
      <c r="B39" s="148" t="s">
        <v>396</v>
      </c>
      <c r="C39" s="10" t="s">
        <v>393</v>
      </c>
      <c r="D39" s="148" t="s">
        <v>498</v>
      </c>
      <c r="E39" s="148" t="s">
        <v>498</v>
      </c>
      <c r="F39" s="148" t="s">
        <v>540</v>
      </c>
      <c r="G39" s="7">
        <f>F39/E39</f>
        <v>0.97995804300591893</v>
      </c>
      <c r="H39" s="99"/>
    </row>
    <row r="40" spans="1:9" s="100" customFormat="1" ht="90" customHeight="1" x14ac:dyDescent="0.2">
      <c r="A40" s="148" t="s">
        <v>318</v>
      </c>
      <c r="B40" s="148" t="s">
        <v>397</v>
      </c>
      <c r="C40" s="10" t="s">
        <v>384</v>
      </c>
      <c r="D40" s="148">
        <v>164</v>
      </c>
      <c r="E40" s="148">
        <v>145</v>
      </c>
      <c r="F40" s="148" t="s">
        <v>533</v>
      </c>
      <c r="G40" s="7">
        <f>F40/E40</f>
        <v>0.71724137931034482</v>
      </c>
      <c r="H40" s="99" t="s">
        <v>532</v>
      </c>
    </row>
    <row r="41" spans="1:9" s="100" customFormat="1" ht="48.75" customHeight="1" x14ac:dyDescent="0.2">
      <c r="A41" s="148" t="s">
        <v>320</v>
      </c>
      <c r="B41" s="148" t="s">
        <v>398</v>
      </c>
      <c r="C41" s="10" t="s">
        <v>384</v>
      </c>
      <c r="D41" s="148">
        <v>500</v>
      </c>
      <c r="E41" s="148">
        <v>825</v>
      </c>
      <c r="F41" s="148" t="s">
        <v>425</v>
      </c>
      <c r="G41" s="148">
        <v>0</v>
      </c>
      <c r="H41" s="99" t="s">
        <v>428</v>
      </c>
    </row>
    <row r="42" spans="1:9" s="100" customFormat="1" ht="42" customHeight="1" x14ac:dyDescent="0.2">
      <c r="A42" s="148" t="s">
        <v>322</v>
      </c>
      <c r="B42" s="148" t="s">
        <v>399</v>
      </c>
      <c r="C42" s="10" t="s">
        <v>338</v>
      </c>
      <c r="D42" s="148">
        <v>99.95</v>
      </c>
      <c r="E42" s="148">
        <v>99.96</v>
      </c>
      <c r="F42" s="148" t="s">
        <v>534</v>
      </c>
      <c r="G42" s="148" t="s">
        <v>536</v>
      </c>
      <c r="H42" s="99" t="s">
        <v>429</v>
      </c>
    </row>
    <row r="43" spans="1:9" s="100" customFormat="1" ht="105" customHeight="1" x14ac:dyDescent="0.2">
      <c r="A43" s="148" t="s">
        <v>400</v>
      </c>
      <c r="B43" s="148" t="s">
        <v>401</v>
      </c>
      <c r="C43" s="10" t="s">
        <v>338</v>
      </c>
      <c r="D43" s="148">
        <v>99.5</v>
      </c>
      <c r="E43" s="148">
        <v>99.6</v>
      </c>
      <c r="F43" s="148" t="s">
        <v>524</v>
      </c>
      <c r="G43" s="7">
        <f>+F43/E43</f>
        <v>0.99497991967871491</v>
      </c>
      <c r="H43" s="99" t="s">
        <v>535</v>
      </c>
    </row>
    <row r="44" spans="1:9" s="100" customFormat="1" ht="105" customHeight="1" x14ac:dyDescent="0.2">
      <c r="A44" s="148" t="s">
        <v>402</v>
      </c>
      <c r="B44" s="148" t="s">
        <v>403</v>
      </c>
      <c r="C44" s="10" t="s">
        <v>338</v>
      </c>
      <c r="D44" s="148">
        <v>90</v>
      </c>
      <c r="E44" s="148">
        <v>92</v>
      </c>
      <c r="F44" s="148" t="s">
        <v>433</v>
      </c>
      <c r="G44" s="165">
        <f>F44/E44</f>
        <v>0.97826086956521741</v>
      </c>
      <c r="H44" s="99" t="s">
        <v>537</v>
      </c>
    </row>
    <row r="45" spans="1:9" ht="15.75" customHeight="1" x14ac:dyDescent="0.2">
      <c r="A45" s="233" t="s">
        <v>404</v>
      </c>
      <c r="B45" s="233"/>
      <c r="C45" s="233"/>
      <c r="D45" s="233"/>
      <c r="E45" s="233"/>
      <c r="F45" s="233"/>
      <c r="G45" s="233"/>
      <c r="H45" s="233"/>
    </row>
    <row r="46" spans="1:9" s="100" customFormat="1" ht="57" customHeight="1" x14ac:dyDescent="0.2">
      <c r="A46" s="148" t="s">
        <v>295</v>
      </c>
      <c r="B46" s="148" t="s">
        <v>405</v>
      </c>
      <c r="C46" s="10" t="s">
        <v>406</v>
      </c>
      <c r="D46" s="148">
        <v>12872</v>
      </c>
      <c r="E46" s="148" t="s">
        <v>499</v>
      </c>
      <c r="F46" s="148" t="s">
        <v>516</v>
      </c>
      <c r="G46" s="148" t="s">
        <v>430</v>
      </c>
      <c r="H46" s="99"/>
    </row>
    <row r="47" spans="1:9" s="100" customFormat="1" ht="70.5" customHeight="1" x14ac:dyDescent="0.2">
      <c r="A47" s="148" t="s">
        <v>297</v>
      </c>
      <c r="B47" s="148" t="s">
        <v>407</v>
      </c>
      <c r="C47" s="10" t="s">
        <v>384</v>
      </c>
      <c r="D47" s="148">
        <v>234</v>
      </c>
      <c r="E47" s="148" t="s">
        <v>500</v>
      </c>
      <c r="F47" s="148" t="s">
        <v>517</v>
      </c>
      <c r="G47" s="148" t="s">
        <v>518</v>
      </c>
      <c r="H47" s="99"/>
    </row>
    <row r="48" spans="1:9" s="100" customFormat="1" ht="39.75" customHeight="1" x14ac:dyDescent="0.2">
      <c r="A48" s="148" t="s">
        <v>408</v>
      </c>
      <c r="B48" s="148" t="s">
        <v>409</v>
      </c>
      <c r="C48" s="10" t="s">
        <v>410</v>
      </c>
      <c r="D48" s="148" t="s">
        <v>431</v>
      </c>
      <c r="E48" s="148" t="s">
        <v>432</v>
      </c>
      <c r="F48" s="148" t="s">
        <v>519</v>
      </c>
      <c r="G48" s="148" t="s">
        <v>520</v>
      </c>
      <c r="H48" s="99"/>
    </row>
    <row r="49" spans="1:9" s="100" customFormat="1" ht="59.25" customHeight="1" x14ac:dyDescent="0.2">
      <c r="A49" s="148" t="s">
        <v>411</v>
      </c>
      <c r="B49" s="148" t="s">
        <v>412</v>
      </c>
      <c r="C49" s="10" t="s">
        <v>406</v>
      </c>
      <c r="D49" s="148">
        <v>56800</v>
      </c>
      <c r="E49" s="148" t="s">
        <v>501</v>
      </c>
      <c r="F49" s="148" t="s">
        <v>521</v>
      </c>
      <c r="G49" s="148" t="s">
        <v>522</v>
      </c>
      <c r="H49" s="99"/>
    </row>
    <row r="50" spans="1:9" ht="18" customHeight="1" x14ac:dyDescent="0.2">
      <c r="A50" s="233" t="s">
        <v>413</v>
      </c>
      <c r="B50" s="233"/>
      <c r="C50" s="233"/>
      <c r="D50" s="233"/>
      <c r="E50" s="233"/>
      <c r="F50" s="233"/>
      <c r="G50" s="233"/>
      <c r="H50" s="233"/>
    </row>
    <row r="51" spans="1:9" ht="69.75" customHeight="1" x14ac:dyDescent="0.2">
      <c r="A51" s="148" t="s">
        <v>103</v>
      </c>
      <c r="B51" s="159" t="s">
        <v>414</v>
      </c>
      <c r="C51" s="159" t="s">
        <v>338</v>
      </c>
      <c r="D51" s="148">
        <v>80</v>
      </c>
      <c r="E51" s="159">
        <v>80</v>
      </c>
      <c r="F51" s="148" t="s">
        <v>342</v>
      </c>
      <c r="G51" s="166">
        <f>F51/E51</f>
        <v>1.25</v>
      </c>
      <c r="H51" s="151" t="s">
        <v>523</v>
      </c>
      <c r="I51" s="60" t="s">
        <v>379</v>
      </c>
    </row>
    <row r="52" spans="1:9" ht="24" customHeight="1" x14ac:dyDescent="0.2">
      <c r="A52" s="233" t="s">
        <v>415</v>
      </c>
      <c r="B52" s="233"/>
      <c r="C52" s="233"/>
      <c r="D52" s="233"/>
      <c r="E52" s="233"/>
      <c r="F52" s="233"/>
      <c r="G52" s="233"/>
      <c r="H52" s="233"/>
    </row>
    <row r="53" spans="1:9" ht="128.25" customHeight="1" x14ac:dyDescent="0.2">
      <c r="A53" s="148" t="s">
        <v>416</v>
      </c>
      <c r="B53" s="159" t="s">
        <v>417</v>
      </c>
      <c r="C53" s="159" t="s">
        <v>338</v>
      </c>
      <c r="D53" s="148" t="s">
        <v>374</v>
      </c>
      <c r="E53" s="159">
        <v>99.123000000000005</v>
      </c>
      <c r="F53" s="148" t="s">
        <v>524</v>
      </c>
      <c r="G53" s="166">
        <f>F53/E53</f>
        <v>0.99976796505351928</v>
      </c>
      <c r="H53" s="167"/>
    </row>
    <row r="56" spans="1:9" ht="18" customHeight="1" x14ac:dyDescent="0.2">
      <c r="A56" s="295" t="s">
        <v>487</v>
      </c>
      <c r="B56" s="295"/>
      <c r="C56" s="295"/>
      <c r="D56" s="295"/>
      <c r="E56" s="295"/>
      <c r="F56" s="295"/>
      <c r="G56" s="295"/>
      <c r="H56" s="295"/>
      <c r="I56" s="88"/>
    </row>
    <row r="57" spans="1:9" x14ac:dyDescent="0.2">
      <c r="A57" s="89"/>
      <c r="B57" s="90"/>
      <c r="C57" s="90"/>
      <c r="D57" s="90"/>
      <c r="E57" s="90"/>
      <c r="F57" s="90"/>
      <c r="G57" s="90"/>
      <c r="I57" s="90"/>
    </row>
    <row r="58" spans="1:9" ht="18" customHeight="1" x14ac:dyDescent="0.2">
      <c r="A58" s="295"/>
      <c r="B58" s="295"/>
      <c r="C58" s="295"/>
      <c r="D58" s="295"/>
      <c r="E58" s="295"/>
      <c r="F58" s="295"/>
      <c r="G58" s="295"/>
      <c r="H58" s="295"/>
      <c r="I58" s="88"/>
    </row>
  </sheetData>
  <autoFilter ref="A6:I53"/>
  <mergeCells count="14">
    <mergeCell ref="A58:H58"/>
    <mergeCell ref="A22:H22"/>
    <mergeCell ref="A31:H31"/>
    <mergeCell ref="A45:H45"/>
    <mergeCell ref="A50:H50"/>
    <mergeCell ref="A52:H52"/>
    <mergeCell ref="A56:H56"/>
    <mergeCell ref="A1:H1"/>
    <mergeCell ref="A7:H7"/>
    <mergeCell ref="A2:H2"/>
    <mergeCell ref="A3:A5"/>
    <mergeCell ref="B3:B5"/>
    <mergeCell ref="C3:C5"/>
    <mergeCell ref="H3:H5"/>
  </mergeCells>
  <pageMargins left="0.23622047244094491" right="0.23622047244094491" top="0.74803149606299213" bottom="0.74803149606299213" header="0.31496062992125984" footer="0.31496062992125984"/>
  <pageSetup paperSize="9" scale="62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0"/>
  <sheetViews>
    <sheetView zoomScale="55" zoomScaleNormal="55" workbookViewId="0">
      <selection activeCell="G21" sqref="G21"/>
    </sheetView>
  </sheetViews>
  <sheetFormatPr defaultRowHeight="15" x14ac:dyDescent="0.2"/>
  <cols>
    <col min="1" max="1" width="19.140625" style="154" customWidth="1"/>
    <col min="2" max="2" width="86.5703125" style="154" customWidth="1"/>
    <col min="3" max="3" width="17.42578125" style="154" customWidth="1"/>
    <col min="4" max="4" width="17.28515625" style="154" customWidth="1"/>
    <col min="5" max="5" width="18" style="154" customWidth="1"/>
    <col min="6" max="6" width="16" style="154" customWidth="1"/>
    <col min="7" max="7" width="22.140625" style="154" customWidth="1"/>
    <col min="8" max="8" width="21.5703125" style="154" customWidth="1"/>
    <col min="9" max="9" width="15.28515625" style="154" customWidth="1"/>
    <col min="10" max="10" width="35" style="154" customWidth="1"/>
    <col min="11" max="11" width="32" style="154" customWidth="1"/>
    <col min="12" max="16384" width="9.140625" style="154"/>
  </cols>
  <sheetData>
    <row r="1" spans="1:16" ht="123.75" customHeight="1" x14ac:dyDescent="0.2">
      <c r="A1" s="262" t="s">
        <v>504</v>
      </c>
      <c r="B1" s="262"/>
      <c r="C1" s="262"/>
      <c r="D1" s="262"/>
      <c r="E1" s="262"/>
      <c r="F1" s="262"/>
      <c r="G1" s="262"/>
      <c r="H1" s="262"/>
      <c r="I1" s="154" t="s">
        <v>541</v>
      </c>
    </row>
    <row r="2" spans="1:16" s="153" customFormat="1" ht="97.5" customHeight="1" x14ac:dyDescent="0.2">
      <c r="A2" s="111" t="s">
        <v>352</v>
      </c>
      <c r="B2" s="111" t="s">
        <v>353</v>
      </c>
      <c r="C2" s="97" t="s">
        <v>338</v>
      </c>
      <c r="D2" s="92">
        <v>103.4</v>
      </c>
      <c r="E2" s="93">
        <v>100</v>
      </c>
      <c r="F2" s="92"/>
      <c r="G2" s="98">
        <f t="shared" ref="G2:G4" si="0">F2/E2</f>
        <v>0</v>
      </c>
      <c r="H2" s="113"/>
      <c r="I2" s="114"/>
      <c r="J2" s="114"/>
      <c r="K2" s="114"/>
    </row>
    <row r="3" spans="1:16" s="119" customFormat="1" ht="97.5" customHeight="1" x14ac:dyDescent="0.2">
      <c r="A3" s="111" t="s">
        <v>354</v>
      </c>
      <c r="B3" s="111" t="s">
        <v>355</v>
      </c>
      <c r="C3" s="97" t="s">
        <v>338</v>
      </c>
      <c r="D3" s="92">
        <v>80</v>
      </c>
      <c r="E3" s="93" t="s">
        <v>433</v>
      </c>
      <c r="F3" s="92"/>
      <c r="G3" s="98">
        <f t="shared" si="0"/>
        <v>0</v>
      </c>
      <c r="H3" s="113"/>
      <c r="I3" s="114"/>
      <c r="J3" s="114"/>
      <c r="K3" s="114"/>
      <c r="L3" s="101"/>
      <c r="M3" s="101"/>
      <c r="N3" s="101"/>
      <c r="O3" s="101"/>
      <c r="P3" s="101"/>
    </row>
    <row r="4" spans="1:16" ht="97.5" customHeight="1" x14ac:dyDescent="0.2">
      <c r="A4" s="112" t="s">
        <v>208</v>
      </c>
      <c r="B4" s="112" t="s">
        <v>378</v>
      </c>
      <c r="C4" s="96" t="s">
        <v>338</v>
      </c>
      <c r="D4" s="112" t="s">
        <v>492</v>
      </c>
      <c r="E4" s="112">
        <v>100</v>
      </c>
      <c r="F4" s="112"/>
      <c r="G4" s="7">
        <f t="shared" si="0"/>
        <v>0</v>
      </c>
      <c r="H4" s="95"/>
      <c r="I4" s="119"/>
      <c r="J4" s="119"/>
      <c r="K4" s="119"/>
    </row>
    <row r="5" spans="1:16" ht="97.5" customHeight="1" x14ac:dyDescent="0.2">
      <c r="A5" s="112" t="s">
        <v>274</v>
      </c>
      <c r="B5" s="112" t="s">
        <v>392</v>
      </c>
      <c r="C5" s="10" t="s">
        <v>393</v>
      </c>
      <c r="D5" s="112" t="s">
        <v>496</v>
      </c>
      <c r="E5" s="112" t="s">
        <v>496</v>
      </c>
      <c r="F5" s="112"/>
      <c r="G5" s="7">
        <f>+F5/E5</f>
        <v>0</v>
      </c>
      <c r="H5" s="99"/>
      <c r="I5" s="119"/>
      <c r="J5" s="119"/>
      <c r="K5" s="119"/>
    </row>
    <row r="6" spans="1:16" ht="97.5" customHeight="1" x14ac:dyDescent="0.2">
      <c r="A6" s="112" t="s">
        <v>314</v>
      </c>
      <c r="B6" s="112" t="s">
        <v>395</v>
      </c>
      <c r="C6" s="10" t="s">
        <v>393</v>
      </c>
      <c r="D6" s="112">
        <v>25249</v>
      </c>
      <c r="E6" s="112">
        <v>24900</v>
      </c>
      <c r="F6" s="112"/>
      <c r="G6" s="7">
        <f>F6/E6</f>
        <v>0</v>
      </c>
      <c r="H6" s="99"/>
      <c r="I6" s="119"/>
      <c r="J6" s="119"/>
      <c r="K6" s="119"/>
    </row>
    <row r="7" spans="1:16" ht="97.5" customHeight="1" x14ac:dyDescent="0.2">
      <c r="A7" s="112" t="s">
        <v>316</v>
      </c>
      <c r="B7" s="112" t="s">
        <v>396</v>
      </c>
      <c r="C7" s="10" t="s">
        <v>393</v>
      </c>
      <c r="D7" s="112" t="s">
        <v>498</v>
      </c>
      <c r="E7" s="112" t="s">
        <v>498</v>
      </c>
      <c r="F7" s="112"/>
      <c r="G7" s="7">
        <f>F7/E7</f>
        <v>0</v>
      </c>
      <c r="H7" s="99"/>
      <c r="I7" s="136"/>
      <c r="J7" s="115"/>
      <c r="K7" s="115"/>
    </row>
    <row r="8" spans="1:16" ht="15.75" x14ac:dyDescent="0.2">
      <c r="A8" s="115"/>
      <c r="B8" s="119"/>
      <c r="C8" s="119"/>
      <c r="D8" s="119"/>
      <c r="E8" s="119"/>
      <c r="F8" s="119"/>
      <c r="G8" s="126"/>
      <c r="H8" s="121"/>
      <c r="I8" s="136"/>
      <c r="J8" s="115"/>
      <c r="K8" s="115"/>
    </row>
    <row r="9" spans="1:16" ht="15.75" x14ac:dyDescent="0.2">
      <c r="A9" s="115"/>
      <c r="B9" s="119"/>
      <c r="C9" s="119"/>
      <c r="D9" s="119"/>
      <c r="E9" s="119"/>
      <c r="F9" s="119"/>
      <c r="G9" s="126"/>
      <c r="H9" s="121"/>
      <c r="I9" s="136"/>
      <c r="J9" s="115"/>
      <c r="K9" s="115"/>
    </row>
    <row r="10" spans="1:16" s="155" customFormat="1" ht="88.5" customHeight="1" x14ac:dyDescent="0.2">
      <c r="A10" s="262" t="s">
        <v>504</v>
      </c>
      <c r="B10" s="262"/>
      <c r="C10" s="262"/>
      <c r="D10" s="262"/>
      <c r="E10" s="262"/>
      <c r="F10" s="262"/>
      <c r="G10" s="262"/>
      <c r="H10" s="262"/>
      <c r="I10" s="136"/>
      <c r="J10" s="115"/>
      <c r="K10" s="115"/>
    </row>
    <row r="11" spans="1:16" s="60" customFormat="1" ht="133.5" customHeight="1" x14ac:dyDescent="0.2">
      <c r="A11" s="144" t="s">
        <v>350</v>
      </c>
      <c r="B11" s="144" t="s">
        <v>351</v>
      </c>
      <c r="C11" s="97" t="s">
        <v>338</v>
      </c>
      <c r="D11" s="92">
        <v>92</v>
      </c>
      <c r="E11" s="93" t="s">
        <v>490</v>
      </c>
      <c r="F11" s="92"/>
      <c r="G11" s="98">
        <f t="shared" ref="G11:G13" si="1">F11/E11</f>
        <v>0</v>
      </c>
      <c r="H11" s="151"/>
      <c r="I11" s="60" t="s">
        <v>542</v>
      </c>
    </row>
    <row r="12" spans="1:16" s="100" customFormat="1" ht="71.25" customHeight="1" x14ac:dyDescent="0.2">
      <c r="A12" s="148" t="s">
        <v>218</v>
      </c>
      <c r="B12" s="148" t="s">
        <v>383</v>
      </c>
      <c r="C12" s="10" t="s">
        <v>384</v>
      </c>
      <c r="D12" s="148">
        <v>41</v>
      </c>
      <c r="E12" s="148">
        <v>30</v>
      </c>
      <c r="F12" s="148"/>
      <c r="G12" s="7">
        <f t="shared" si="1"/>
        <v>0</v>
      </c>
      <c r="H12" s="99"/>
    </row>
    <row r="13" spans="1:16" s="100" customFormat="1" ht="58.5" customHeight="1" x14ac:dyDescent="0.2">
      <c r="A13" s="148" t="s">
        <v>385</v>
      </c>
      <c r="B13" s="148" t="s">
        <v>386</v>
      </c>
      <c r="C13" s="10" t="s">
        <v>338</v>
      </c>
      <c r="D13" s="148">
        <v>87</v>
      </c>
      <c r="E13" s="148">
        <v>96.5</v>
      </c>
      <c r="F13" s="148"/>
      <c r="G13" s="7">
        <f t="shared" si="1"/>
        <v>0</v>
      </c>
      <c r="H13" s="99"/>
    </row>
    <row r="14" spans="1:16" ht="15.75" x14ac:dyDescent="0.2">
      <c r="A14" s="115"/>
      <c r="B14" s="119"/>
      <c r="C14" s="119"/>
      <c r="D14" s="119"/>
      <c r="E14" s="119"/>
      <c r="F14" s="119"/>
      <c r="G14" s="126"/>
      <c r="H14" s="135"/>
      <c r="I14" s="136"/>
      <c r="J14" s="115"/>
      <c r="K14" s="115"/>
    </row>
    <row r="15" spans="1:16" ht="15.75" x14ac:dyDescent="0.2">
      <c r="A15" s="115"/>
      <c r="B15" s="119"/>
      <c r="C15" s="119"/>
      <c r="D15" s="119"/>
      <c r="E15" s="119"/>
      <c r="F15" s="119"/>
      <c r="G15" s="126"/>
      <c r="H15" s="135"/>
      <c r="I15" s="136"/>
      <c r="J15" s="115"/>
      <c r="K15" s="115"/>
    </row>
    <row r="16" spans="1:16" ht="15.75" x14ac:dyDescent="0.2">
      <c r="A16" s="115"/>
      <c r="B16" s="119"/>
      <c r="C16" s="119"/>
      <c r="D16" s="119"/>
      <c r="E16" s="119"/>
      <c r="F16" s="119"/>
      <c r="G16" s="126"/>
      <c r="H16" s="135"/>
      <c r="I16" s="136"/>
      <c r="J16" s="115"/>
      <c r="K16" s="115"/>
    </row>
    <row r="17" spans="1:11" ht="15.75" x14ac:dyDescent="0.2">
      <c r="A17" s="115"/>
      <c r="B17" s="119"/>
      <c r="C17" s="119"/>
      <c r="D17" s="119"/>
      <c r="E17" s="119"/>
      <c r="F17" s="119"/>
      <c r="G17" s="126"/>
      <c r="H17" s="135"/>
      <c r="I17" s="136"/>
      <c r="J17" s="115"/>
      <c r="K17" s="115"/>
    </row>
    <row r="18" spans="1:11" ht="15.75" x14ac:dyDescent="0.2">
      <c r="A18" s="115"/>
      <c r="B18" s="119"/>
      <c r="C18" s="119"/>
      <c r="D18" s="119"/>
      <c r="E18" s="119"/>
      <c r="F18" s="119"/>
      <c r="G18" s="126"/>
      <c r="H18" s="121"/>
      <c r="I18" s="119"/>
      <c r="J18" s="119"/>
      <c r="K18" s="119"/>
    </row>
    <row r="19" spans="1:11" ht="15.75" x14ac:dyDescent="0.2">
      <c r="A19" s="115"/>
      <c r="B19" s="115"/>
      <c r="C19" s="115"/>
      <c r="D19" s="115"/>
      <c r="E19" s="115"/>
      <c r="F19" s="115"/>
      <c r="G19" s="126"/>
      <c r="H19" s="121"/>
      <c r="I19" s="134"/>
      <c r="J19" s="115"/>
      <c r="K19" s="115"/>
    </row>
    <row r="20" spans="1:11" ht="15.75" x14ac:dyDescent="0.2">
      <c r="A20" s="115"/>
      <c r="B20" s="115"/>
      <c r="C20" s="115"/>
      <c r="D20" s="115"/>
      <c r="E20" s="115"/>
      <c r="F20" s="115"/>
      <c r="G20" s="126"/>
      <c r="H20" s="121"/>
      <c r="I20" s="115"/>
      <c r="J20" s="119"/>
      <c r="K20" s="115"/>
    </row>
    <row r="21" spans="1:11" ht="15.75" x14ac:dyDescent="0.2">
      <c r="A21" s="115"/>
      <c r="B21" s="115"/>
      <c r="C21" s="115"/>
      <c r="D21" s="115"/>
      <c r="E21" s="115"/>
      <c r="F21" s="115"/>
      <c r="G21" s="126"/>
      <c r="H21" s="128"/>
      <c r="I21" s="115"/>
      <c r="J21" s="119"/>
      <c r="K21" s="115"/>
    </row>
    <row r="22" spans="1:11" ht="15.75" x14ac:dyDescent="0.2">
      <c r="A22" s="115"/>
      <c r="B22" s="115"/>
      <c r="C22" s="115"/>
      <c r="D22" s="115"/>
      <c r="E22" s="115"/>
      <c r="F22" s="115"/>
      <c r="G22" s="126"/>
      <c r="H22" s="128"/>
      <c r="I22" s="115"/>
      <c r="J22" s="119"/>
      <c r="K22" s="115"/>
    </row>
    <row r="23" spans="1:11" ht="15.75" x14ac:dyDescent="0.2">
      <c r="A23" s="115"/>
      <c r="B23" s="115"/>
      <c r="C23" s="115"/>
      <c r="D23" s="115"/>
      <c r="E23" s="115"/>
      <c r="F23" s="115"/>
      <c r="G23" s="126"/>
      <c r="H23" s="128"/>
      <c r="I23" s="115"/>
      <c r="J23" s="119"/>
      <c r="K23" s="115"/>
    </row>
    <row r="24" spans="1:11" ht="15.75" x14ac:dyDescent="0.2">
      <c r="A24" s="115"/>
      <c r="B24" s="115"/>
      <c r="C24" s="115"/>
      <c r="D24" s="115"/>
      <c r="E24" s="115"/>
      <c r="F24" s="115"/>
      <c r="G24" s="126"/>
      <c r="H24" s="128"/>
      <c r="I24" s="115"/>
      <c r="J24" s="115"/>
      <c r="K24" s="115"/>
    </row>
    <row r="25" spans="1:11" ht="15.75" x14ac:dyDescent="0.2">
      <c r="A25" s="115"/>
      <c r="B25" s="115"/>
      <c r="C25" s="115"/>
      <c r="D25" s="115"/>
      <c r="E25" s="115"/>
      <c r="F25" s="115"/>
      <c r="G25" s="126"/>
      <c r="H25" s="128"/>
      <c r="I25" s="115"/>
      <c r="J25" s="119"/>
      <c r="K25" s="115"/>
    </row>
    <row r="26" spans="1:11" ht="15.75" x14ac:dyDescent="0.2">
      <c r="A26" s="115"/>
      <c r="B26" s="115"/>
      <c r="C26" s="115"/>
      <c r="D26" s="115"/>
      <c r="E26" s="115"/>
      <c r="F26" s="115"/>
      <c r="G26" s="126"/>
      <c r="H26" s="128"/>
      <c r="I26" s="115"/>
      <c r="J26" s="119"/>
      <c r="K26" s="115"/>
    </row>
    <row r="27" spans="1:11" ht="15.75" x14ac:dyDescent="0.2">
      <c r="A27" s="115"/>
      <c r="B27" s="115"/>
      <c r="C27" s="115"/>
      <c r="D27" s="115"/>
      <c r="E27" s="115"/>
      <c r="F27" s="115"/>
      <c r="G27" s="126"/>
      <c r="H27" s="128"/>
      <c r="I27" s="115"/>
      <c r="J27" s="119"/>
      <c r="K27" s="115"/>
    </row>
    <row r="28" spans="1:11" ht="15.75" x14ac:dyDescent="0.2">
      <c r="A28" s="115"/>
      <c r="B28" s="115"/>
      <c r="C28" s="115"/>
      <c r="D28" s="115"/>
      <c r="E28" s="115"/>
      <c r="F28" s="115"/>
      <c r="G28" s="126"/>
      <c r="H28" s="128"/>
      <c r="I28" s="115"/>
      <c r="J28" s="119"/>
      <c r="K28" s="115"/>
    </row>
    <row r="29" spans="1:11" ht="15.75" x14ac:dyDescent="0.2">
      <c r="A29" s="115"/>
      <c r="B29" s="115"/>
      <c r="C29" s="115"/>
      <c r="D29" s="115"/>
      <c r="E29" s="115"/>
      <c r="F29" s="115"/>
      <c r="G29" s="116"/>
      <c r="H29" s="122"/>
      <c r="I29" s="134"/>
      <c r="J29" s="115"/>
      <c r="K29" s="115"/>
    </row>
    <row r="30" spans="1:11" ht="15.75" x14ac:dyDescent="0.2">
      <c r="A30" s="115"/>
      <c r="B30" s="115"/>
      <c r="C30" s="115"/>
      <c r="D30" s="115"/>
      <c r="E30" s="115"/>
      <c r="F30" s="115"/>
      <c r="G30" s="116"/>
      <c r="H30" s="122"/>
      <c r="I30" s="134"/>
      <c r="J30" s="119"/>
      <c r="K30" s="115"/>
    </row>
    <row r="31" spans="1:11" ht="15.75" x14ac:dyDescent="0.2">
      <c r="A31" s="115"/>
      <c r="B31" s="115"/>
      <c r="C31" s="115"/>
      <c r="D31" s="115"/>
      <c r="E31" s="115"/>
      <c r="F31" s="115"/>
      <c r="G31" s="116"/>
      <c r="H31" s="122"/>
      <c r="I31" s="134"/>
      <c r="J31" s="119"/>
      <c r="K31" s="115"/>
    </row>
    <row r="32" spans="1:11" ht="15.75" x14ac:dyDescent="0.2">
      <c r="A32" s="115"/>
      <c r="B32" s="115"/>
      <c r="C32" s="115"/>
      <c r="D32" s="115"/>
      <c r="E32" s="115"/>
      <c r="F32" s="115"/>
      <c r="G32" s="116"/>
      <c r="H32" s="122"/>
      <c r="I32" s="134"/>
      <c r="J32" s="119"/>
      <c r="K32" s="115"/>
    </row>
    <row r="33" spans="1:11" ht="15.75" x14ac:dyDescent="0.2">
      <c r="A33" s="115"/>
      <c r="B33" s="115"/>
      <c r="C33" s="115"/>
      <c r="D33" s="115"/>
      <c r="E33" s="115"/>
      <c r="F33" s="115"/>
      <c r="G33" s="116"/>
      <c r="H33" s="122"/>
      <c r="I33" s="134"/>
      <c r="J33" s="119"/>
      <c r="K33" s="115"/>
    </row>
    <row r="34" spans="1:11" ht="15.75" x14ac:dyDescent="0.2">
      <c r="A34" s="115"/>
      <c r="B34" s="115"/>
      <c r="C34" s="115"/>
      <c r="D34" s="115"/>
      <c r="E34" s="115"/>
      <c r="F34" s="115"/>
      <c r="G34" s="128"/>
      <c r="H34" s="128"/>
      <c r="I34" s="134"/>
      <c r="J34" s="115"/>
      <c r="K34" s="115"/>
    </row>
    <row r="35" spans="1:11" ht="15.75" x14ac:dyDescent="0.2">
      <c r="A35" s="115"/>
      <c r="B35" s="115"/>
      <c r="C35" s="115"/>
      <c r="D35" s="115"/>
      <c r="E35" s="115"/>
      <c r="F35" s="115"/>
      <c r="G35" s="128"/>
      <c r="H35" s="128"/>
      <c r="I35" s="134"/>
      <c r="J35" s="119"/>
      <c r="K35" s="115"/>
    </row>
    <row r="36" spans="1:11" ht="15.75" x14ac:dyDescent="0.2">
      <c r="A36" s="115"/>
      <c r="B36" s="115"/>
      <c r="C36" s="115"/>
      <c r="D36" s="115"/>
      <c r="E36" s="115"/>
      <c r="F36" s="115"/>
      <c r="G36" s="128"/>
      <c r="H36" s="128"/>
      <c r="I36" s="134"/>
      <c r="J36" s="119"/>
      <c r="K36" s="115"/>
    </row>
    <row r="37" spans="1:11" ht="15.75" x14ac:dyDescent="0.2">
      <c r="A37" s="115"/>
      <c r="B37" s="115"/>
      <c r="C37" s="115"/>
      <c r="D37" s="115"/>
      <c r="E37" s="115"/>
      <c r="F37" s="115"/>
      <c r="G37" s="128"/>
      <c r="H37" s="128"/>
      <c r="I37" s="134"/>
      <c r="J37" s="119"/>
      <c r="K37" s="115"/>
    </row>
    <row r="38" spans="1:11" ht="15.75" x14ac:dyDescent="0.2">
      <c r="A38" s="115"/>
      <c r="B38" s="115"/>
      <c r="C38" s="115"/>
      <c r="D38" s="115"/>
      <c r="E38" s="115"/>
      <c r="F38" s="115"/>
      <c r="G38" s="128"/>
      <c r="H38" s="128"/>
      <c r="I38" s="134"/>
      <c r="J38" s="119"/>
      <c r="K38" s="115"/>
    </row>
    <row r="39" spans="1:11" ht="15.75" x14ac:dyDescent="0.2">
      <c r="A39" s="115"/>
      <c r="B39" s="115"/>
      <c r="C39" s="115"/>
      <c r="D39" s="115"/>
      <c r="E39" s="115"/>
      <c r="F39" s="115"/>
      <c r="G39" s="126"/>
      <c r="H39" s="129"/>
      <c r="I39" s="115"/>
      <c r="J39" s="115"/>
      <c r="K39" s="115"/>
    </row>
    <row r="40" spans="1:11" ht="15.75" x14ac:dyDescent="0.2">
      <c r="A40" s="115"/>
      <c r="B40" s="115"/>
      <c r="C40" s="115"/>
      <c r="D40" s="115"/>
      <c r="E40" s="115"/>
      <c r="F40" s="115"/>
      <c r="G40" s="126"/>
      <c r="H40" s="129"/>
      <c r="I40" s="115"/>
      <c r="J40" s="119"/>
      <c r="K40" s="115"/>
    </row>
    <row r="41" spans="1:11" ht="15.75" x14ac:dyDescent="0.2">
      <c r="A41" s="115"/>
      <c r="B41" s="115"/>
      <c r="C41" s="115"/>
      <c r="D41" s="115"/>
      <c r="E41" s="115"/>
      <c r="F41" s="115"/>
      <c r="G41" s="126"/>
      <c r="H41" s="129"/>
      <c r="I41" s="115"/>
      <c r="J41" s="119"/>
      <c r="K41" s="115"/>
    </row>
    <row r="42" spans="1:11" ht="15.75" x14ac:dyDescent="0.2">
      <c r="A42" s="115"/>
      <c r="B42" s="115"/>
      <c r="C42" s="115"/>
      <c r="D42" s="115"/>
      <c r="E42" s="115"/>
      <c r="F42" s="115"/>
      <c r="G42" s="126"/>
      <c r="H42" s="129"/>
      <c r="I42" s="115"/>
      <c r="J42" s="119"/>
      <c r="K42" s="115"/>
    </row>
    <row r="43" spans="1:11" ht="15.75" x14ac:dyDescent="0.2">
      <c r="A43" s="115"/>
      <c r="B43" s="115"/>
      <c r="C43" s="115"/>
      <c r="D43" s="115"/>
      <c r="E43" s="115"/>
      <c r="F43" s="115"/>
      <c r="G43" s="126"/>
      <c r="H43" s="129"/>
      <c r="I43" s="115"/>
      <c r="J43" s="119"/>
      <c r="K43" s="115"/>
    </row>
    <row r="44" spans="1:11" ht="15.75" x14ac:dyDescent="0.2">
      <c r="A44" s="115"/>
      <c r="B44" s="115"/>
      <c r="C44" s="115"/>
      <c r="D44" s="115"/>
      <c r="E44" s="115"/>
      <c r="F44" s="115"/>
      <c r="G44" s="126"/>
      <c r="H44" s="128"/>
      <c r="I44" s="115"/>
      <c r="J44" s="115"/>
      <c r="K44" s="115"/>
    </row>
    <row r="45" spans="1:11" ht="15.75" x14ac:dyDescent="0.2">
      <c r="A45" s="115"/>
      <c r="B45" s="115"/>
      <c r="C45" s="115"/>
      <c r="D45" s="115"/>
      <c r="E45" s="115"/>
      <c r="F45" s="115"/>
      <c r="G45" s="126"/>
      <c r="H45" s="128"/>
      <c r="I45" s="115"/>
      <c r="J45" s="119"/>
      <c r="K45" s="115"/>
    </row>
    <row r="46" spans="1:11" ht="15.75" x14ac:dyDescent="0.2">
      <c r="A46" s="115"/>
      <c r="B46" s="115"/>
      <c r="C46" s="115"/>
      <c r="D46" s="115"/>
      <c r="E46" s="115"/>
      <c r="F46" s="115"/>
      <c r="G46" s="126"/>
      <c r="H46" s="128"/>
      <c r="I46" s="115"/>
      <c r="J46" s="119"/>
      <c r="K46" s="115"/>
    </row>
    <row r="47" spans="1:11" ht="15.75" x14ac:dyDescent="0.2">
      <c r="A47" s="115"/>
      <c r="B47" s="115"/>
      <c r="C47" s="115"/>
      <c r="D47" s="115"/>
      <c r="E47" s="115"/>
      <c r="F47" s="115"/>
      <c r="G47" s="126"/>
      <c r="H47" s="128"/>
      <c r="I47" s="115"/>
      <c r="J47" s="119"/>
      <c r="K47" s="115"/>
    </row>
    <row r="48" spans="1:11" ht="15.75" x14ac:dyDescent="0.2">
      <c r="A48" s="115"/>
      <c r="B48" s="115"/>
      <c r="C48" s="115"/>
      <c r="D48" s="115"/>
      <c r="E48" s="115"/>
      <c r="F48" s="115"/>
      <c r="G48" s="126"/>
      <c r="H48" s="128"/>
      <c r="I48" s="115"/>
      <c r="J48" s="119"/>
      <c r="K48" s="115"/>
    </row>
    <row r="49" spans="1:11" ht="15.75" x14ac:dyDescent="0.2">
      <c r="A49" s="115"/>
      <c r="B49" s="115"/>
      <c r="C49" s="115"/>
      <c r="D49" s="115"/>
      <c r="E49" s="115"/>
      <c r="F49" s="115"/>
      <c r="G49" s="126"/>
      <c r="H49" s="128"/>
      <c r="I49" s="115"/>
      <c r="J49" s="115"/>
      <c r="K49" s="115"/>
    </row>
    <row r="50" spans="1:11" ht="15.75" x14ac:dyDescent="0.2">
      <c r="A50" s="115"/>
      <c r="B50" s="115"/>
      <c r="C50" s="115"/>
      <c r="D50" s="115"/>
      <c r="E50" s="115"/>
      <c r="F50" s="115"/>
      <c r="G50" s="126"/>
      <c r="H50" s="128"/>
      <c r="I50" s="115"/>
      <c r="J50" s="119"/>
      <c r="K50" s="115"/>
    </row>
    <row r="51" spans="1:11" ht="15.75" x14ac:dyDescent="0.2">
      <c r="A51" s="115"/>
      <c r="B51" s="115"/>
      <c r="C51" s="115"/>
      <c r="D51" s="115"/>
      <c r="E51" s="115"/>
      <c r="F51" s="115"/>
      <c r="G51" s="126"/>
      <c r="H51" s="128"/>
      <c r="I51" s="115"/>
      <c r="J51" s="119"/>
      <c r="K51" s="115"/>
    </row>
    <row r="52" spans="1:11" ht="15.75" x14ac:dyDescent="0.2">
      <c r="A52" s="115"/>
      <c r="B52" s="115"/>
      <c r="C52" s="115"/>
      <c r="D52" s="115"/>
      <c r="E52" s="115"/>
      <c r="F52" s="115"/>
      <c r="G52" s="126"/>
      <c r="H52" s="128"/>
      <c r="I52" s="115"/>
      <c r="J52" s="119"/>
      <c r="K52" s="115"/>
    </row>
    <row r="53" spans="1:11" ht="15.75" x14ac:dyDescent="0.2">
      <c r="A53" s="115"/>
      <c r="B53" s="115"/>
      <c r="C53" s="115"/>
      <c r="D53" s="115"/>
      <c r="E53" s="115"/>
      <c r="F53" s="115"/>
      <c r="G53" s="126"/>
      <c r="H53" s="128"/>
      <c r="I53" s="115"/>
      <c r="J53" s="119"/>
      <c r="K53" s="115"/>
    </row>
    <row r="54" spans="1:11" ht="15.75" x14ac:dyDescent="0.2">
      <c r="A54" s="115"/>
      <c r="B54" s="115"/>
      <c r="C54" s="115"/>
      <c r="D54" s="115"/>
      <c r="E54" s="115"/>
      <c r="F54" s="115"/>
      <c r="G54" s="126"/>
      <c r="H54" s="133"/>
      <c r="I54" s="115"/>
      <c r="J54" s="115"/>
      <c r="K54" s="115"/>
    </row>
    <row r="55" spans="1:11" ht="15.75" x14ac:dyDescent="0.2">
      <c r="A55" s="115"/>
      <c r="B55" s="115"/>
      <c r="C55" s="115"/>
      <c r="D55" s="115"/>
      <c r="E55" s="115"/>
      <c r="F55" s="115"/>
      <c r="G55" s="126"/>
      <c r="H55" s="133"/>
      <c r="I55" s="115"/>
      <c r="J55" s="119"/>
      <c r="K55" s="115"/>
    </row>
    <row r="56" spans="1:11" ht="15.75" x14ac:dyDescent="0.2">
      <c r="A56" s="115"/>
      <c r="B56" s="115"/>
      <c r="C56" s="115"/>
      <c r="D56" s="115"/>
      <c r="E56" s="115"/>
      <c r="F56" s="115"/>
      <c r="G56" s="126"/>
      <c r="H56" s="133"/>
      <c r="I56" s="115"/>
      <c r="J56" s="119"/>
      <c r="K56" s="115"/>
    </row>
    <row r="57" spans="1:11" ht="15.75" x14ac:dyDescent="0.2">
      <c r="A57" s="115"/>
      <c r="B57" s="115"/>
      <c r="C57" s="115"/>
      <c r="D57" s="115"/>
      <c r="E57" s="115"/>
      <c r="F57" s="115"/>
      <c r="G57" s="126"/>
      <c r="H57" s="133"/>
      <c r="I57" s="115"/>
      <c r="J57" s="119"/>
      <c r="K57" s="115"/>
    </row>
    <row r="58" spans="1:11" ht="15.75" x14ac:dyDescent="0.2">
      <c r="A58" s="115"/>
      <c r="B58" s="115"/>
      <c r="C58" s="115"/>
      <c r="D58" s="115"/>
      <c r="E58" s="115"/>
      <c r="F58" s="115"/>
      <c r="G58" s="126"/>
      <c r="H58" s="133"/>
      <c r="I58" s="115"/>
      <c r="J58" s="119"/>
      <c r="K58" s="115"/>
    </row>
    <row r="59" spans="1:11" ht="15.75" x14ac:dyDescent="0.2">
      <c r="A59" s="115"/>
      <c r="B59" s="115"/>
      <c r="C59" s="115"/>
      <c r="D59" s="115"/>
      <c r="E59" s="115"/>
      <c r="F59" s="115"/>
      <c r="G59" s="126"/>
      <c r="H59" s="126"/>
      <c r="I59" s="115"/>
      <c r="J59" s="115"/>
      <c r="K59" s="115"/>
    </row>
    <row r="60" spans="1:11" ht="15.75" x14ac:dyDescent="0.2">
      <c r="A60" s="115"/>
      <c r="B60" s="115"/>
      <c r="C60" s="115"/>
      <c r="D60" s="115"/>
      <c r="E60" s="115"/>
      <c r="F60" s="115"/>
      <c r="G60" s="126"/>
      <c r="H60" s="126"/>
      <c r="I60" s="115"/>
      <c r="J60" s="119"/>
      <c r="K60" s="115"/>
    </row>
    <row r="61" spans="1:11" ht="15.75" x14ac:dyDescent="0.2">
      <c r="A61" s="115"/>
      <c r="B61" s="115"/>
      <c r="C61" s="115"/>
      <c r="D61" s="115"/>
      <c r="E61" s="115"/>
      <c r="F61" s="115"/>
      <c r="G61" s="126"/>
      <c r="H61" s="126"/>
      <c r="I61" s="115"/>
      <c r="J61" s="119"/>
      <c r="K61" s="115"/>
    </row>
    <row r="62" spans="1:11" ht="15.75" x14ac:dyDescent="0.2">
      <c r="A62" s="115"/>
      <c r="B62" s="115"/>
      <c r="C62" s="115"/>
      <c r="D62" s="115"/>
      <c r="E62" s="115"/>
      <c r="F62" s="115"/>
      <c r="G62" s="126"/>
      <c r="H62" s="126"/>
      <c r="I62" s="115"/>
      <c r="J62" s="119"/>
      <c r="K62" s="115"/>
    </row>
    <row r="63" spans="1:11" ht="15.75" x14ac:dyDescent="0.2">
      <c r="A63" s="115"/>
      <c r="B63" s="115"/>
      <c r="C63" s="115"/>
      <c r="D63" s="115"/>
      <c r="E63" s="115"/>
      <c r="F63" s="115"/>
      <c r="G63" s="126"/>
      <c r="H63" s="126"/>
      <c r="I63" s="115"/>
      <c r="J63" s="119"/>
      <c r="K63" s="115"/>
    </row>
    <row r="64" spans="1:11" ht="15.75" x14ac:dyDescent="0.2">
      <c r="A64" s="115"/>
      <c r="B64" s="115"/>
      <c r="C64" s="115"/>
      <c r="D64" s="115"/>
      <c r="E64" s="115"/>
      <c r="F64" s="115"/>
      <c r="G64" s="126"/>
      <c r="H64" s="133"/>
      <c r="I64" s="115"/>
      <c r="J64" s="115"/>
      <c r="K64" s="115"/>
    </row>
    <row r="65" spans="1:11" ht="15.75" x14ac:dyDescent="0.2">
      <c r="A65" s="115"/>
      <c r="B65" s="115"/>
      <c r="C65" s="115"/>
      <c r="D65" s="115"/>
      <c r="E65" s="115"/>
      <c r="F65" s="115"/>
      <c r="G65" s="126"/>
      <c r="H65" s="133"/>
      <c r="I65" s="115"/>
      <c r="J65" s="119"/>
      <c r="K65" s="115"/>
    </row>
    <row r="66" spans="1:11" ht="15.75" x14ac:dyDescent="0.2">
      <c r="A66" s="115"/>
      <c r="B66" s="115"/>
      <c r="C66" s="115"/>
      <c r="D66" s="115"/>
      <c r="E66" s="115"/>
      <c r="F66" s="115"/>
      <c r="G66" s="126"/>
      <c r="H66" s="133"/>
      <c r="I66" s="115"/>
      <c r="J66" s="119"/>
      <c r="K66" s="115"/>
    </row>
    <row r="67" spans="1:11" ht="15.75" x14ac:dyDescent="0.2">
      <c r="A67" s="115"/>
      <c r="B67" s="115"/>
      <c r="C67" s="115"/>
      <c r="D67" s="115"/>
      <c r="E67" s="115"/>
      <c r="F67" s="115"/>
      <c r="G67" s="126"/>
      <c r="H67" s="133"/>
      <c r="I67" s="115"/>
      <c r="J67" s="119"/>
      <c r="K67" s="115"/>
    </row>
    <row r="68" spans="1:11" ht="15.75" x14ac:dyDescent="0.2">
      <c r="A68" s="115"/>
      <c r="B68" s="115"/>
      <c r="C68" s="115"/>
      <c r="D68" s="115"/>
      <c r="E68" s="115"/>
      <c r="F68" s="115"/>
      <c r="G68" s="126"/>
      <c r="H68" s="133"/>
      <c r="I68" s="115"/>
      <c r="J68" s="119"/>
      <c r="K68" s="115"/>
    </row>
    <row r="69" spans="1:11" ht="15.75" x14ac:dyDescent="0.2">
      <c r="A69" s="115"/>
      <c r="B69" s="115"/>
      <c r="C69" s="115"/>
      <c r="D69" s="115"/>
      <c r="E69" s="115"/>
      <c r="F69" s="115"/>
      <c r="G69" s="126"/>
      <c r="H69" s="128"/>
      <c r="I69" s="115"/>
      <c r="J69" s="115"/>
      <c r="K69" s="115"/>
    </row>
    <row r="70" spans="1:11" ht="15.75" x14ac:dyDescent="0.2">
      <c r="A70" s="115"/>
      <c r="B70" s="115"/>
      <c r="C70" s="115"/>
      <c r="D70" s="115"/>
      <c r="E70" s="115"/>
      <c r="F70" s="115"/>
      <c r="G70" s="126"/>
      <c r="H70" s="128"/>
      <c r="I70" s="115"/>
      <c r="J70" s="119"/>
      <c r="K70" s="115"/>
    </row>
    <row r="71" spans="1:11" ht="15.75" x14ac:dyDescent="0.2">
      <c r="A71" s="115"/>
      <c r="B71" s="115"/>
      <c r="C71" s="115"/>
      <c r="D71" s="115"/>
      <c r="E71" s="115"/>
      <c r="F71" s="115"/>
      <c r="G71" s="126"/>
      <c r="H71" s="128"/>
      <c r="I71" s="115"/>
      <c r="J71" s="119"/>
      <c r="K71" s="115"/>
    </row>
    <row r="72" spans="1:11" ht="15.75" x14ac:dyDescent="0.2">
      <c r="A72" s="115"/>
      <c r="B72" s="115"/>
      <c r="C72" s="115"/>
      <c r="D72" s="115"/>
      <c r="E72" s="115"/>
      <c r="F72" s="115"/>
      <c r="G72" s="126"/>
      <c r="H72" s="128"/>
      <c r="I72" s="115"/>
      <c r="J72" s="119"/>
      <c r="K72" s="115"/>
    </row>
    <row r="73" spans="1:11" ht="15.75" x14ac:dyDescent="0.2">
      <c r="A73" s="115"/>
      <c r="B73" s="115"/>
      <c r="C73" s="115"/>
      <c r="D73" s="115"/>
      <c r="E73" s="115"/>
      <c r="F73" s="115"/>
      <c r="G73" s="126"/>
      <c r="H73" s="128"/>
      <c r="I73" s="115"/>
      <c r="J73" s="119"/>
      <c r="K73" s="115"/>
    </row>
    <row r="74" spans="1:11" ht="15.75" x14ac:dyDescent="0.2">
      <c r="A74" s="115"/>
      <c r="B74" s="115"/>
      <c r="C74" s="115"/>
      <c r="D74" s="115"/>
      <c r="E74" s="115"/>
      <c r="F74" s="115"/>
      <c r="G74" s="126"/>
      <c r="H74" s="128"/>
      <c r="I74" s="115"/>
      <c r="J74" s="115"/>
      <c r="K74" s="115"/>
    </row>
    <row r="75" spans="1:11" ht="15.75" x14ac:dyDescent="0.2">
      <c r="A75" s="115"/>
      <c r="B75" s="115"/>
      <c r="C75" s="115"/>
      <c r="D75" s="115"/>
      <c r="E75" s="115"/>
      <c r="F75" s="115"/>
      <c r="G75" s="126"/>
      <c r="H75" s="128"/>
      <c r="I75" s="115"/>
      <c r="J75" s="119"/>
      <c r="K75" s="115"/>
    </row>
    <row r="76" spans="1:11" ht="15.75" x14ac:dyDescent="0.2">
      <c r="A76" s="115"/>
      <c r="B76" s="115"/>
      <c r="C76" s="115"/>
      <c r="D76" s="115"/>
      <c r="E76" s="115"/>
      <c r="F76" s="115"/>
      <c r="G76" s="126"/>
      <c r="H76" s="128"/>
      <c r="I76" s="115"/>
      <c r="J76" s="119"/>
      <c r="K76" s="115"/>
    </row>
    <row r="77" spans="1:11" ht="15.75" x14ac:dyDescent="0.2">
      <c r="A77" s="115"/>
      <c r="B77" s="115"/>
      <c r="C77" s="115"/>
      <c r="D77" s="115"/>
      <c r="E77" s="115"/>
      <c r="F77" s="115"/>
      <c r="G77" s="126"/>
      <c r="H77" s="128"/>
      <c r="I77" s="115"/>
      <c r="J77" s="119"/>
      <c r="K77" s="115"/>
    </row>
    <row r="78" spans="1:11" ht="15.75" x14ac:dyDescent="0.2">
      <c r="A78" s="115"/>
      <c r="B78" s="115"/>
      <c r="C78" s="115"/>
      <c r="D78" s="115"/>
      <c r="E78" s="115"/>
      <c r="F78" s="115"/>
      <c r="G78" s="126"/>
      <c r="H78" s="128"/>
      <c r="I78" s="115"/>
      <c r="J78" s="119"/>
      <c r="K78" s="115"/>
    </row>
    <row r="79" spans="1:11" ht="15.75" x14ac:dyDescent="0.2">
      <c r="A79" s="115"/>
      <c r="B79" s="115"/>
      <c r="C79" s="115"/>
      <c r="D79" s="115"/>
      <c r="E79" s="115"/>
      <c r="F79" s="115"/>
      <c r="G79" s="126"/>
      <c r="H79" s="128"/>
      <c r="I79" s="115"/>
      <c r="J79" s="115"/>
      <c r="K79" s="115"/>
    </row>
    <row r="80" spans="1:11" ht="15.75" x14ac:dyDescent="0.2">
      <c r="A80" s="115"/>
      <c r="B80" s="115"/>
      <c r="C80" s="115"/>
      <c r="D80" s="115"/>
      <c r="E80" s="115"/>
      <c r="F80" s="115"/>
      <c r="G80" s="126"/>
      <c r="H80" s="128"/>
      <c r="I80" s="115"/>
      <c r="J80" s="119"/>
      <c r="K80" s="115"/>
    </row>
    <row r="81" spans="1:11" ht="15.75" x14ac:dyDescent="0.2">
      <c r="A81" s="115"/>
      <c r="B81" s="115"/>
      <c r="C81" s="115"/>
      <c r="D81" s="115"/>
      <c r="E81" s="115"/>
      <c r="F81" s="115"/>
      <c r="G81" s="126"/>
      <c r="H81" s="128"/>
      <c r="I81" s="115"/>
      <c r="J81" s="119"/>
      <c r="K81" s="115"/>
    </row>
    <row r="82" spans="1:11" ht="15.75" x14ac:dyDescent="0.2">
      <c r="A82" s="115"/>
      <c r="B82" s="115"/>
      <c r="C82" s="115"/>
      <c r="D82" s="115"/>
      <c r="E82" s="115"/>
      <c r="F82" s="115"/>
      <c r="G82" s="126"/>
      <c r="H82" s="128"/>
      <c r="I82" s="115"/>
      <c r="J82" s="119"/>
      <c r="K82" s="115"/>
    </row>
    <row r="83" spans="1:11" ht="15.75" x14ac:dyDescent="0.2">
      <c r="A83" s="115"/>
      <c r="B83" s="115"/>
      <c r="C83" s="115"/>
      <c r="D83" s="115"/>
      <c r="E83" s="115"/>
      <c r="F83" s="115"/>
      <c r="G83" s="126"/>
      <c r="H83" s="128"/>
      <c r="I83" s="115"/>
      <c r="J83" s="119"/>
      <c r="K83" s="115"/>
    </row>
    <row r="84" spans="1:11" ht="15.75" x14ac:dyDescent="0.2">
      <c r="A84" s="119"/>
      <c r="B84" s="115"/>
      <c r="C84" s="115"/>
      <c r="D84" s="115"/>
      <c r="E84" s="115"/>
      <c r="F84" s="115"/>
      <c r="G84" s="126"/>
      <c r="H84" s="123"/>
      <c r="I84" s="118"/>
      <c r="J84" s="115"/>
      <c r="K84" s="115"/>
    </row>
    <row r="85" spans="1:11" ht="15.75" x14ac:dyDescent="0.2">
      <c r="A85" s="119"/>
      <c r="B85" s="115"/>
      <c r="C85" s="115"/>
      <c r="D85" s="115"/>
      <c r="E85" s="115"/>
      <c r="F85" s="115"/>
      <c r="G85" s="126"/>
      <c r="H85" s="123"/>
      <c r="I85" s="118"/>
      <c r="J85" s="119"/>
      <c r="K85" s="119"/>
    </row>
    <row r="86" spans="1:11" ht="15.75" x14ac:dyDescent="0.2">
      <c r="A86" s="119"/>
      <c r="B86" s="115"/>
      <c r="C86" s="115"/>
      <c r="D86" s="115"/>
      <c r="E86" s="115"/>
      <c r="F86" s="115"/>
      <c r="G86" s="126"/>
      <c r="H86" s="123"/>
      <c r="I86" s="118"/>
      <c r="J86" s="119"/>
      <c r="K86" s="119"/>
    </row>
    <row r="87" spans="1:11" ht="15.75" x14ac:dyDescent="0.2">
      <c r="A87" s="119"/>
      <c r="B87" s="115"/>
      <c r="C87" s="115"/>
      <c r="D87" s="115"/>
      <c r="E87" s="115"/>
      <c r="F87" s="115"/>
      <c r="G87" s="126"/>
      <c r="H87" s="123"/>
      <c r="I87" s="118"/>
      <c r="J87" s="119"/>
      <c r="K87" s="119"/>
    </row>
    <row r="88" spans="1:11" ht="15.75" x14ac:dyDescent="0.2">
      <c r="A88" s="119"/>
      <c r="B88" s="115"/>
      <c r="C88" s="115"/>
      <c r="D88" s="115"/>
      <c r="E88" s="115"/>
      <c r="F88" s="115"/>
      <c r="G88" s="126"/>
      <c r="H88" s="123"/>
      <c r="I88" s="118"/>
      <c r="J88" s="119"/>
      <c r="K88" s="119"/>
    </row>
    <row r="89" spans="1:11" ht="15.75" x14ac:dyDescent="0.2">
      <c r="A89" s="119"/>
      <c r="B89" s="115"/>
      <c r="C89" s="115"/>
      <c r="D89" s="115"/>
      <c r="E89" s="115"/>
      <c r="F89" s="115"/>
      <c r="G89" s="126"/>
      <c r="H89" s="123"/>
      <c r="I89" s="118"/>
      <c r="J89" s="115"/>
      <c r="K89" s="115"/>
    </row>
    <row r="90" spans="1:11" ht="15.75" x14ac:dyDescent="0.2">
      <c r="A90" s="119"/>
      <c r="B90" s="115"/>
      <c r="C90" s="115"/>
      <c r="D90" s="115"/>
      <c r="E90" s="115"/>
      <c r="F90" s="115"/>
      <c r="G90" s="126"/>
      <c r="H90" s="123"/>
      <c r="I90" s="118"/>
      <c r="J90" s="119"/>
      <c r="K90" s="119"/>
    </row>
    <row r="91" spans="1:11" ht="15.75" x14ac:dyDescent="0.2">
      <c r="A91" s="119"/>
      <c r="B91" s="115"/>
      <c r="C91" s="115"/>
      <c r="D91" s="115"/>
      <c r="E91" s="115"/>
      <c r="F91" s="115"/>
      <c r="G91" s="126"/>
      <c r="H91" s="123"/>
      <c r="I91" s="118"/>
      <c r="J91" s="119"/>
      <c r="K91" s="119"/>
    </row>
    <row r="92" spans="1:11" ht="15.75" x14ac:dyDescent="0.2">
      <c r="A92" s="119"/>
      <c r="B92" s="115"/>
      <c r="C92" s="115"/>
      <c r="D92" s="115"/>
      <c r="E92" s="115"/>
      <c r="F92" s="115"/>
      <c r="G92" s="126"/>
      <c r="H92" s="123"/>
      <c r="I92" s="118"/>
      <c r="J92" s="119"/>
      <c r="K92" s="119"/>
    </row>
    <row r="93" spans="1:11" ht="15.75" x14ac:dyDescent="0.2">
      <c r="A93" s="119"/>
      <c r="B93" s="115"/>
      <c r="C93" s="115"/>
      <c r="D93" s="115"/>
      <c r="E93" s="115"/>
      <c r="F93" s="115"/>
      <c r="G93" s="126"/>
      <c r="H93" s="123"/>
      <c r="I93" s="118"/>
      <c r="J93" s="119"/>
      <c r="K93" s="119"/>
    </row>
    <row r="94" spans="1:11" ht="15.75" x14ac:dyDescent="0.2">
      <c r="A94" s="119"/>
      <c r="B94" s="115"/>
      <c r="C94" s="115"/>
      <c r="D94" s="115"/>
      <c r="E94" s="115"/>
      <c r="F94" s="115"/>
      <c r="G94" s="116"/>
      <c r="H94" s="122"/>
      <c r="I94" s="118"/>
      <c r="J94" s="115"/>
      <c r="K94" s="115"/>
    </row>
    <row r="95" spans="1:11" ht="15.75" x14ac:dyDescent="0.2">
      <c r="A95" s="119"/>
      <c r="B95" s="115"/>
      <c r="C95" s="115"/>
      <c r="D95" s="115"/>
      <c r="E95" s="115"/>
      <c r="F95" s="115"/>
      <c r="G95" s="116"/>
      <c r="H95" s="122"/>
      <c r="I95" s="118"/>
      <c r="J95" s="119"/>
      <c r="K95" s="119"/>
    </row>
    <row r="96" spans="1:11" ht="15.75" x14ac:dyDescent="0.2">
      <c r="A96" s="119"/>
      <c r="B96" s="115"/>
      <c r="C96" s="115"/>
      <c r="D96" s="115"/>
      <c r="E96" s="115"/>
      <c r="F96" s="115"/>
      <c r="G96" s="116"/>
      <c r="H96" s="122"/>
      <c r="I96" s="118"/>
      <c r="J96" s="119"/>
      <c r="K96" s="119"/>
    </row>
    <row r="97" spans="1:11" ht="15.75" x14ac:dyDescent="0.2">
      <c r="A97" s="119"/>
      <c r="B97" s="115"/>
      <c r="C97" s="115"/>
      <c r="D97" s="115"/>
      <c r="E97" s="115"/>
      <c r="F97" s="115"/>
      <c r="G97" s="116"/>
      <c r="H97" s="122"/>
      <c r="I97" s="118"/>
      <c r="J97" s="119"/>
      <c r="K97" s="119"/>
    </row>
    <row r="98" spans="1:11" ht="15.75" x14ac:dyDescent="0.2">
      <c r="A98" s="119"/>
      <c r="B98" s="115"/>
      <c r="C98" s="115"/>
      <c r="D98" s="115"/>
      <c r="E98" s="115"/>
      <c r="F98" s="115"/>
      <c r="G98" s="116"/>
      <c r="H98" s="122"/>
      <c r="I98" s="118"/>
      <c r="J98" s="119"/>
      <c r="K98" s="119"/>
    </row>
    <row r="99" spans="1:11" ht="15.75" x14ac:dyDescent="0.2">
      <c r="A99" s="119"/>
      <c r="B99" s="115"/>
      <c r="C99" s="115"/>
      <c r="D99" s="115"/>
      <c r="E99" s="115"/>
      <c r="F99" s="115"/>
      <c r="G99" s="126"/>
      <c r="H99" s="126"/>
      <c r="I99" s="118"/>
      <c r="J99" s="115"/>
      <c r="K99" s="115"/>
    </row>
    <row r="100" spans="1:11" ht="15.75" x14ac:dyDescent="0.2">
      <c r="A100" s="119"/>
      <c r="B100" s="115"/>
      <c r="C100" s="115"/>
      <c r="D100" s="115"/>
      <c r="E100" s="115"/>
      <c r="F100" s="115"/>
      <c r="G100" s="126"/>
      <c r="H100" s="126"/>
      <c r="I100" s="118"/>
      <c r="J100" s="119"/>
      <c r="K100" s="115"/>
    </row>
    <row r="101" spans="1:11" ht="15.75" x14ac:dyDescent="0.2">
      <c r="A101" s="119"/>
      <c r="B101" s="115"/>
      <c r="C101" s="115"/>
      <c r="D101" s="115"/>
      <c r="E101" s="115"/>
      <c r="F101" s="115"/>
      <c r="G101" s="126"/>
      <c r="H101" s="126"/>
      <c r="I101" s="118"/>
      <c r="J101" s="119"/>
      <c r="K101" s="115"/>
    </row>
    <row r="102" spans="1:11" ht="15.75" x14ac:dyDescent="0.2">
      <c r="A102" s="119"/>
      <c r="B102" s="115"/>
      <c r="C102" s="115"/>
      <c r="D102" s="115"/>
      <c r="E102" s="115"/>
      <c r="F102" s="115"/>
      <c r="G102" s="126"/>
      <c r="H102" s="126"/>
      <c r="I102" s="118"/>
      <c r="J102" s="119"/>
      <c r="K102" s="115"/>
    </row>
    <row r="103" spans="1:11" ht="15.75" x14ac:dyDescent="0.2">
      <c r="A103" s="119"/>
      <c r="B103" s="115"/>
      <c r="C103" s="115"/>
      <c r="D103" s="115"/>
      <c r="E103" s="115"/>
      <c r="F103" s="115"/>
      <c r="G103" s="126"/>
      <c r="H103" s="126"/>
      <c r="I103" s="118"/>
      <c r="J103" s="119"/>
      <c r="K103" s="115"/>
    </row>
    <row r="104" spans="1:11" ht="15.75" x14ac:dyDescent="0.2">
      <c r="A104" s="119"/>
      <c r="B104" s="115"/>
      <c r="C104" s="115"/>
      <c r="D104" s="115"/>
      <c r="E104" s="115"/>
      <c r="F104" s="115"/>
      <c r="G104" s="116"/>
      <c r="H104" s="131"/>
      <c r="I104" s="118"/>
      <c r="J104" s="115"/>
      <c r="K104" s="115"/>
    </row>
    <row r="105" spans="1:11" ht="15.75" x14ac:dyDescent="0.2">
      <c r="A105" s="119"/>
      <c r="B105" s="115"/>
      <c r="C105" s="115"/>
      <c r="D105" s="115"/>
      <c r="E105" s="115"/>
      <c r="F105" s="115"/>
      <c r="G105" s="116"/>
      <c r="H105" s="131"/>
      <c r="I105" s="118"/>
      <c r="J105" s="119"/>
      <c r="K105" s="115"/>
    </row>
    <row r="106" spans="1:11" ht="15.75" x14ac:dyDescent="0.2">
      <c r="A106" s="119"/>
      <c r="B106" s="115"/>
      <c r="C106" s="115"/>
      <c r="D106" s="115"/>
      <c r="E106" s="115"/>
      <c r="F106" s="115"/>
      <c r="G106" s="116"/>
      <c r="H106" s="131"/>
      <c r="I106" s="118"/>
      <c r="J106" s="119"/>
      <c r="K106" s="115"/>
    </row>
    <row r="107" spans="1:11" ht="15.75" x14ac:dyDescent="0.2">
      <c r="A107" s="119"/>
      <c r="B107" s="115"/>
      <c r="C107" s="115"/>
      <c r="D107" s="115"/>
      <c r="E107" s="115"/>
      <c r="F107" s="115"/>
      <c r="G107" s="116"/>
      <c r="H107" s="131"/>
      <c r="I107" s="118"/>
      <c r="J107" s="119"/>
      <c r="K107" s="115"/>
    </row>
    <row r="108" spans="1:11" ht="15.75" x14ac:dyDescent="0.2">
      <c r="A108" s="119"/>
      <c r="B108" s="115"/>
      <c r="C108" s="115"/>
      <c r="D108" s="115"/>
      <c r="E108" s="115"/>
      <c r="F108" s="115"/>
      <c r="G108" s="116"/>
      <c r="H108" s="131"/>
      <c r="I108" s="118"/>
      <c r="J108" s="119"/>
      <c r="K108" s="115"/>
    </row>
    <row r="109" spans="1:11" ht="15.75" x14ac:dyDescent="0.2">
      <c r="A109" s="119"/>
      <c r="B109" s="115"/>
      <c r="C109" s="115"/>
      <c r="D109" s="115"/>
      <c r="E109" s="115"/>
      <c r="F109" s="115"/>
      <c r="G109" s="126"/>
      <c r="H109" s="123"/>
      <c r="I109" s="118"/>
      <c r="J109" s="115"/>
      <c r="K109" s="115"/>
    </row>
    <row r="110" spans="1:11" ht="15.75" x14ac:dyDescent="0.2">
      <c r="A110" s="119"/>
      <c r="B110" s="115"/>
      <c r="C110" s="115"/>
      <c r="D110" s="115"/>
      <c r="E110" s="115"/>
      <c r="F110" s="115"/>
      <c r="G110" s="126"/>
      <c r="H110" s="123"/>
      <c r="I110" s="118"/>
      <c r="J110" s="119"/>
      <c r="K110" s="115"/>
    </row>
    <row r="111" spans="1:11" ht="15.75" x14ac:dyDescent="0.2">
      <c r="A111" s="119"/>
      <c r="B111" s="115"/>
      <c r="C111" s="115"/>
      <c r="D111" s="115"/>
      <c r="E111" s="115"/>
      <c r="F111" s="115"/>
      <c r="G111" s="126"/>
      <c r="H111" s="123"/>
      <c r="I111" s="118"/>
      <c r="J111" s="119"/>
      <c r="K111" s="115"/>
    </row>
    <row r="112" spans="1:11" ht="15.75" x14ac:dyDescent="0.2">
      <c r="A112" s="119"/>
      <c r="B112" s="115"/>
      <c r="C112" s="115"/>
      <c r="D112" s="115"/>
      <c r="E112" s="115"/>
      <c r="F112" s="115"/>
      <c r="G112" s="126"/>
      <c r="H112" s="123"/>
      <c r="I112" s="118"/>
      <c r="J112" s="119"/>
      <c r="K112" s="115"/>
    </row>
    <row r="113" spans="1:11" ht="15.75" x14ac:dyDescent="0.2">
      <c r="A113" s="119"/>
      <c r="B113" s="115"/>
      <c r="C113" s="115"/>
      <c r="D113" s="115"/>
      <c r="E113" s="115"/>
      <c r="F113" s="115"/>
      <c r="G113" s="126"/>
      <c r="H113" s="123"/>
      <c r="I113" s="118"/>
      <c r="J113" s="119"/>
      <c r="K113" s="115"/>
    </row>
    <row r="114" spans="1:11" ht="15.75" x14ac:dyDescent="0.2">
      <c r="A114" s="119"/>
      <c r="B114" s="115"/>
      <c r="C114" s="115"/>
      <c r="D114" s="115"/>
      <c r="E114" s="115"/>
      <c r="F114" s="115"/>
      <c r="G114" s="116"/>
      <c r="H114" s="122"/>
      <c r="I114" s="118"/>
      <c r="J114" s="115"/>
      <c r="K114" s="115"/>
    </row>
    <row r="115" spans="1:11" ht="15.75" x14ac:dyDescent="0.2">
      <c r="A115" s="119"/>
      <c r="B115" s="115"/>
      <c r="C115" s="115"/>
      <c r="D115" s="115"/>
      <c r="E115" s="115"/>
      <c r="F115" s="115"/>
      <c r="G115" s="116"/>
      <c r="H115" s="122"/>
      <c r="I115" s="118"/>
      <c r="J115" s="119"/>
      <c r="K115" s="115"/>
    </row>
    <row r="116" spans="1:11" ht="15.75" x14ac:dyDescent="0.2">
      <c r="A116" s="119"/>
      <c r="B116" s="115"/>
      <c r="C116" s="115"/>
      <c r="D116" s="115"/>
      <c r="E116" s="115"/>
      <c r="F116" s="115"/>
      <c r="G116" s="116"/>
      <c r="H116" s="122"/>
      <c r="I116" s="118"/>
      <c r="J116" s="119"/>
      <c r="K116" s="115"/>
    </row>
    <row r="117" spans="1:11" ht="15.75" x14ac:dyDescent="0.2">
      <c r="A117" s="119"/>
      <c r="B117" s="115"/>
      <c r="C117" s="115"/>
      <c r="D117" s="115"/>
      <c r="E117" s="115"/>
      <c r="F117" s="115"/>
      <c r="G117" s="116"/>
      <c r="H117" s="122"/>
      <c r="I117" s="118"/>
      <c r="J117" s="119"/>
      <c r="K117" s="115"/>
    </row>
    <row r="118" spans="1:11" ht="15.75" x14ac:dyDescent="0.2">
      <c r="A118" s="119"/>
      <c r="B118" s="115"/>
      <c r="C118" s="115"/>
      <c r="D118" s="115"/>
      <c r="E118" s="115"/>
      <c r="F118" s="115"/>
      <c r="G118" s="116"/>
      <c r="H118" s="122"/>
      <c r="I118" s="118"/>
      <c r="J118" s="119"/>
      <c r="K118" s="115"/>
    </row>
    <row r="119" spans="1:11" ht="15.75" x14ac:dyDescent="0.2">
      <c r="A119" s="119"/>
      <c r="B119" s="119"/>
      <c r="C119" s="119"/>
      <c r="D119" s="119"/>
      <c r="E119" s="119"/>
      <c r="F119" s="119"/>
      <c r="G119" s="126"/>
      <c r="H119" s="123"/>
      <c r="I119" s="118"/>
      <c r="J119" s="119"/>
      <c r="K119" s="115"/>
    </row>
    <row r="120" spans="1:11" ht="15.75" x14ac:dyDescent="0.2">
      <c r="A120" s="119"/>
      <c r="B120" s="119"/>
      <c r="C120" s="119"/>
      <c r="D120" s="119"/>
      <c r="E120" s="119"/>
      <c r="F120" s="119"/>
      <c r="G120" s="126"/>
      <c r="H120" s="123"/>
      <c r="I120" s="118"/>
      <c r="J120" s="119"/>
      <c r="K120" s="115"/>
    </row>
    <row r="121" spans="1:11" ht="15.75" x14ac:dyDescent="0.2">
      <c r="A121" s="119"/>
      <c r="B121" s="119"/>
      <c r="C121" s="119"/>
      <c r="D121" s="119"/>
      <c r="E121" s="119"/>
      <c r="F121" s="119"/>
      <c r="G121" s="126"/>
      <c r="H121" s="123"/>
      <c r="I121" s="118"/>
      <c r="J121" s="119"/>
      <c r="K121" s="115"/>
    </row>
    <row r="122" spans="1:11" ht="15.75" x14ac:dyDescent="0.2">
      <c r="A122" s="119"/>
      <c r="B122" s="119"/>
      <c r="C122" s="119"/>
      <c r="D122" s="119"/>
      <c r="E122" s="119"/>
      <c r="F122" s="119"/>
      <c r="G122" s="126"/>
      <c r="H122" s="123"/>
      <c r="I122" s="118"/>
      <c r="J122" s="119"/>
      <c r="K122" s="115"/>
    </row>
    <row r="123" spans="1:11" ht="15.75" x14ac:dyDescent="0.2">
      <c r="A123" s="119"/>
      <c r="B123" s="119"/>
      <c r="C123" s="119"/>
      <c r="D123" s="119"/>
      <c r="E123" s="119"/>
      <c r="F123" s="119"/>
      <c r="G123" s="126"/>
      <c r="H123" s="123"/>
      <c r="I123" s="118"/>
      <c r="J123" s="119"/>
      <c r="K123" s="115"/>
    </row>
    <row r="124" spans="1:11" ht="15.75" x14ac:dyDescent="0.2">
      <c r="A124" s="115"/>
      <c r="B124" s="119"/>
      <c r="C124" s="119"/>
      <c r="D124" s="119"/>
      <c r="E124" s="119"/>
      <c r="F124" s="119"/>
      <c r="G124" s="126"/>
      <c r="H124" s="128"/>
      <c r="I124" s="118"/>
      <c r="J124" s="119"/>
      <c r="K124" s="119"/>
    </row>
    <row r="125" spans="1:11" ht="15.75" x14ac:dyDescent="0.2">
      <c r="A125" s="119"/>
      <c r="B125" s="115"/>
      <c r="C125" s="115"/>
      <c r="D125" s="115"/>
      <c r="E125" s="115"/>
      <c r="F125" s="115"/>
      <c r="G125" s="126"/>
      <c r="H125" s="123"/>
      <c r="I125" s="118"/>
      <c r="J125" s="119"/>
      <c r="K125" s="119"/>
    </row>
    <row r="126" spans="1:11" ht="15.75" x14ac:dyDescent="0.2">
      <c r="A126" s="119"/>
      <c r="B126" s="115"/>
      <c r="C126" s="115"/>
      <c r="D126" s="115"/>
      <c r="E126" s="115"/>
      <c r="F126" s="115"/>
      <c r="G126" s="126"/>
      <c r="H126" s="123"/>
      <c r="I126" s="118"/>
      <c r="J126" s="119"/>
      <c r="K126" s="119"/>
    </row>
    <row r="127" spans="1:11" ht="15.75" x14ac:dyDescent="0.2">
      <c r="A127" s="119"/>
      <c r="B127" s="115"/>
      <c r="C127" s="115"/>
      <c r="D127" s="115"/>
      <c r="E127" s="115"/>
      <c r="F127" s="115"/>
      <c r="G127" s="126"/>
      <c r="H127" s="123"/>
      <c r="I127" s="118"/>
      <c r="J127" s="119"/>
      <c r="K127" s="119"/>
    </row>
    <row r="128" spans="1:11" ht="15.75" x14ac:dyDescent="0.2">
      <c r="A128" s="119"/>
      <c r="B128" s="115"/>
      <c r="C128" s="115"/>
      <c r="D128" s="115"/>
      <c r="E128" s="115"/>
      <c r="F128" s="115"/>
      <c r="G128" s="126"/>
      <c r="H128" s="123"/>
      <c r="I128" s="118"/>
      <c r="J128" s="119"/>
      <c r="K128" s="119"/>
    </row>
    <row r="129" spans="1:11" ht="15.75" x14ac:dyDescent="0.2">
      <c r="A129" s="119"/>
      <c r="B129" s="115"/>
      <c r="C129" s="115"/>
      <c r="D129" s="115"/>
      <c r="E129" s="115"/>
      <c r="F129" s="115"/>
      <c r="G129" s="126"/>
      <c r="H129" s="123"/>
      <c r="I129" s="118"/>
      <c r="J129" s="119"/>
      <c r="K129" s="119"/>
    </row>
    <row r="130" spans="1:11" ht="15.75" x14ac:dyDescent="0.2">
      <c r="A130" s="119"/>
      <c r="B130" s="115"/>
      <c r="C130" s="115"/>
      <c r="D130" s="115"/>
      <c r="E130" s="115"/>
      <c r="F130" s="115"/>
      <c r="G130" s="116"/>
      <c r="H130" s="132"/>
      <c r="I130" s="118"/>
      <c r="J130" s="119"/>
      <c r="K130" s="119"/>
    </row>
    <row r="131" spans="1:11" ht="15.75" x14ac:dyDescent="0.2">
      <c r="A131" s="119"/>
      <c r="B131" s="115"/>
      <c r="C131" s="115"/>
      <c r="D131" s="115"/>
      <c r="E131" s="115"/>
      <c r="F131" s="115"/>
      <c r="G131" s="116"/>
      <c r="H131" s="132"/>
      <c r="I131" s="118"/>
      <c r="J131" s="119"/>
      <c r="K131" s="119"/>
    </row>
    <row r="132" spans="1:11" ht="15.75" x14ac:dyDescent="0.2">
      <c r="A132" s="119"/>
      <c r="B132" s="115"/>
      <c r="C132" s="115"/>
      <c r="D132" s="115"/>
      <c r="E132" s="115"/>
      <c r="F132" s="115"/>
      <c r="G132" s="116"/>
      <c r="H132" s="132"/>
      <c r="I132" s="118"/>
      <c r="J132" s="119"/>
      <c r="K132" s="119"/>
    </row>
    <row r="133" spans="1:11" ht="15.75" x14ac:dyDescent="0.2">
      <c r="A133" s="119"/>
      <c r="B133" s="115"/>
      <c r="C133" s="115"/>
      <c r="D133" s="115"/>
      <c r="E133" s="115"/>
      <c r="F133" s="115"/>
      <c r="G133" s="116"/>
      <c r="H133" s="132"/>
      <c r="I133" s="118"/>
      <c r="J133" s="119"/>
      <c r="K133" s="119"/>
    </row>
    <row r="134" spans="1:11" ht="15.75" x14ac:dyDescent="0.2">
      <c r="A134" s="119"/>
      <c r="B134" s="115"/>
      <c r="C134" s="115"/>
      <c r="D134" s="115"/>
      <c r="E134" s="115"/>
      <c r="F134" s="115"/>
      <c r="G134" s="116"/>
      <c r="H134" s="132"/>
      <c r="I134" s="118"/>
      <c r="J134" s="119"/>
      <c r="K134" s="119"/>
    </row>
    <row r="135" spans="1:11" ht="15.75" x14ac:dyDescent="0.2">
      <c r="A135" s="119"/>
      <c r="B135" s="115"/>
      <c r="C135" s="115"/>
      <c r="D135" s="115"/>
      <c r="E135" s="115"/>
      <c r="F135" s="115"/>
      <c r="G135" s="116"/>
      <c r="H135" s="131"/>
      <c r="I135" s="118"/>
      <c r="J135" s="119"/>
      <c r="K135" s="119"/>
    </row>
    <row r="136" spans="1:11" ht="15.75" x14ac:dyDescent="0.2">
      <c r="A136" s="119"/>
      <c r="B136" s="115"/>
      <c r="C136" s="115"/>
      <c r="D136" s="115"/>
      <c r="E136" s="115"/>
      <c r="F136" s="115"/>
      <c r="G136" s="116"/>
      <c r="H136" s="131"/>
      <c r="I136" s="118"/>
      <c r="J136" s="119"/>
      <c r="K136" s="119"/>
    </row>
    <row r="137" spans="1:11" ht="15.75" x14ac:dyDescent="0.2">
      <c r="A137" s="119"/>
      <c r="B137" s="115"/>
      <c r="C137" s="115"/>
      <c r="D137" s="115"/>
      <c r="E137" s="115"/>
      <c r="F137" s="115"/>
      <c r="G137" s="116"/>
      <c r="H137" s="131"/>
      <c r="I137" s="118"/>
      <c r="J137" s="119"/>
      <c r="K137" s="119"/>
    </row>
    <row r="138" spans="1:11" ht="15.75" x14ac:dyDescent="0.2">
      <c r="A138" s="119"/>
      <c r="B138" s="115"/>
      <c r="C138" s="115"/>
      <c r="D138" s="115"/>
      <c r="E138" s="115"/>
      <c r="F138" s="115"/>
      <c r="G138" s="116"/>
      <c r="H138" s="131"/>
      <c r="I138" s="118"/>
      <c r="J138" s="119"/>
      <c r="K138" s="119"/>
    </row>
    <row r="139" spans="1:11" ht="15.75" x14ac:dyDescent="0.2">
      <c r="A139" s="119"/>
      <c r="B139" s="115"/>
      <c r="C139" s="115"/>
      <c r="D139" s="115"/>
      <c r="E139" s="115"/>
      <c r="F139" s="115"/>
      <c r="G139" s="116"/>
      <c r="H139" s="131"/>
      <c r="I139" s="118"/>
      <c r="J139" s="119"/>
      <c r="K139" s="119"/>
    </row>
    <row r="140" spans="1:11" ht="15.75" x14ac:dyDescent="0.2">
      <c r="A140" s="119"/>
      <c r="B140" s="115"/>
      <c r="C140" s="115"/>
      <c r="D140" s="115"/>
      <c r="E140" s="115"/>
      <c r="F140" s="115"/>
      <c r="G140" s="116"/>
      <c r="H140" s="130"/>
      <c r="I140" s="118"/>
      <c r="J140" s="119"/>
      <c r="K140" s="119"/>
    </row>
    <row r="141" spans="1:11" ht="15.75" x14ac:dyDescent="0.2">
      <c r="A141" s="119"/>
      <c r="B141" s="115"/>
      <c r="C141" s="115"/>
      <c r="D141" s="115"/>
      <c r="E141" s="115"/>
      <c r="F141" s="115"/>
      <c r="G141" s="116"/>
      <c r="H141" s="130"/>
      <c r="I141" s="118"/>
      <c r="J141" s="119"/>
      <c r="K141" s="119"/>
    </row>
    <row r="142" spans="1:11" ht="15.75" x14ac:dyDescent="0.2">
      <c r="A142" s="119"/>
      <c r="B142" s="115"/>
      <c r="C142" s="115"/>
      <c r="D142" s="115"/>
      <c r="E142" s="115"/>
      <c r="F142" s="115"/>
      <c r="G142" s="116"/>
      <c r="H142" s="130"/>
      <c r="I142" s="118"/>
      <c r="J142" s="119"/>
      <c r="K142" s="119"/>
    </row>
    <row r="143" spans="1:11" ht="15.75" x14ac:dyDescent="0.2">
      <c r="A143" s="119"/>
      <c r="B143" s="115"/>
      <c r="C143" s="115"/>
      <c r="D143" s="115"/>
      <c r="E143" s="115"/>
      <c r="F143" s="115"/>
      <c r="G143" s="116"/>
      <c r="H143" s="130"/>
      <c r="I143" s="118"/>
      <c r="J143" s="119"/>
      <c r="K143" s="119"/>
    </row>
    <row r="144" spans="1:11" ht="15.75" x14ac:dyDescent="0.2">
      <c r="A144" s="119"/>
      <c r="B144" s="115"/>
      <c r="C144" s="115"/>
      <c r="D144" s="115"/>
      <c r="E144" s="115"/>
      <c r="F144" s="115"/>
      <c r="G144" s="116"/>
      <c r="H144" s="130"/>
      <c r="I144" s="118"/>
      <c r="J144" s="119"/>
      <c r="K144" s="119"/>
    </row>
    <row r="145" spans="1:11" ht="15.75" x14ac:dyDescent="0.2">
      <c r="A145" s="119"/>
      <c r="B145" s="119"/>
      <c r="C145" s="119"/>
      <c r="D145" s="119"/>
      <c r="E145" s="119"/>
      <c r="F145" s="119"/>
      <c r="G145" s="123"/>
      <c r="H145" s="123"/>
      <c r="I145" s="118"/>
      <c r="J145" s="119"/>
      <c r="K145" s="119"/>
    </row>
    <row r="146" spans="1:11" ht="15.75" x14ac:dyDescent="0.2">
      <c r="A146" s="119"/>
      <c r="B146" s="119"/>
      <c r="C146" s="119"/>
      <c r="D146" s="119"/>
      <c r="E146" s="119"/>
      <c r="F146" s="119"/>
      <c r="G146" s="123"/>
      <c r="H146" s="123"/>
      <c r="I146" s="118"/>
      <c r="J146" s="119"/>
      <c r="K146" s="119"/>
    </row>
    <row r="147" spans="1:11" ht="15.75" x14ac:dyDescent="0.2">
      <c r="A147" s="119"/>
      <c r="B147" s="119"/>
      <c r="C147" s="119"/>
      <c r="D147" s="119"/>
      <c r="E147" s="119"/>
      <c r="F147" s="119"/>
      <c r="G147" s="123"/>
      <c r="H147" s="123"/>
      <c r="I147" s="118"/>
      <c r="J147" s="119"/>
      <c r="K147" s="119"/>
    </row>
    <row r="148" spans="1:11" ht="15.75" x14ac:dyDescent="0.2">
      <c r="A148" s="119"/>
      <c r="B148" s="119"/>
      <c r="C148" s="119"/>
      <c r="D148" s="119"/>
      <c r="E148" s="119"/>
      <c r="F148" s="119"/>
      <c r="G148" s="123"/>
      <c r="H148" s="123"/>
      <c r="I148" s="118"/>
      <c r="J148" s="119"/>
      <c r="K148" s="119"/>
    </row>
    <row r="149" spans="1:11" ht="15.75" x14ac:dyDescent="0.2">
      <c r="A149" s="119"/>
      <c r="B149" s="119"/>
      <c r="C149" s="119"/>
      <c r="D149" s="119"/>
      <c r="E149" s="119"/>
      <c r="F149" s="119"/>
      <c r="G149" s="123"/>
      <c r="H149" s="123"/>
      <c r="I149" s="118"/>
      <c r="J149" s="119"/>
      <c r="K149" s="119"/>
    </row>
    <row r="150" spans="1:11" ht="15.75" x14ac:dyDescent="0.2">
      <c r="A150" s="119"/>
      <c r="B150" s="115"/>
      <c r="C150" s="115"/>
      <c r="D150" s="115"/>
      <c r="E150" s="115"/>
      <c r="F150" s="115"/>
      <c r="G150" s="126"/>
      <c r="H150" s="123"/>
      <c r="I150" s="118"/>
      <c r="J150" s="119"/>
      <c r="K150" s="119"/>
    </row>
    <row r="151" spans="1:11" ht="15.75" x14ac:dyDescent="0.2">
      <c r="A151" s="119"/>
      <c r="B151" s="115"/>
      <c r="C151" s="115"/>
      <c r="D151" s="115"/>
      <c r="E151" s="115"/>
      <c r="F151" s="115"/>
      <c r="G151" s="126"/>
      <c r="H151" s="123"/>
      <c r="I151" s="118"/>
      <c r="J151" s="119"/>
      <c r="K151" s="119"/>
    </row>
    <row r="152" spans="1:11" ht="15.75" x14ac:dyDescent="0.2">
      <c r="A152" s="119"/>
      <c r="B152" s="115"/>
      <c r="C152" s="115"/>
      <c r="D152" s="115"/>
      <c r="E152" s="115"/>
      <c r="F152" s="115"/>
      <c r="G152" s="126"/>
      <c r="H152" s="123"/>
      <c r="I152" s="118"/>
      <c r="J152" s="119"/>
      <c r="K152" s="119"/>
    </row>
    <row r="153" spans="1:11" ht="15.75" x14ac:dyDescent="0.2">
      <c r="A153" s="119"/>
      <c r="B153" s="115"/>
      <c r="C153" s="115"/>
      <c r="D153" s="115"/>
      <c r="E153" s="115"/>
      <c r="F153" s="115"/>
      <c r="G153" s="126"/>
      <c r="H153" s="123"/>
      <c r="I153" s="118"/>
      <c r="J153" s="119"/>
      <c r="K153" s="119"/>
    </row>
    <row r="154" spans="1:11" ht="15.75" x14ac:dyDescent="0.2">
      <c r="A154" s="119"/>
      <c r="B154" s="115"/>
      <c r="C154" s="115"/>
      <c r="D154" s="115"/>
      <c r="E154" s="115"/>
      <c r="F154" s="115"/>
      <c r="G154" s="126"/>
      <c r="H154" s="123"/>
      <c r="I154" s="118"/>
      <c r="J154" s="119"/>
      <c r="K154" s="119"/>
    </row>
    <row r="155" spans="1:11" ht="15.75" x14ac:dyDescent="0.2">
      <c r="A155" s="119"/>
      <c r="B155" s="115"/>
      <c r="C155" s="115"/>
      <c r="D155" s="115"/>
      <c r="E155" s="115"/>
      <c r="F155" s="115"/>
      <c r="G155" s="116"/>
      <c r="H155" s="122"/>
      <c r="I155" s="118"/>
      <c r="J155" s="119"/>
      <c r="K155" s="119"/>
    </row>
    <row r="156" spans="1:11" ht="15.75" x14ac:dyDescent="0.2">
      <c r="A156" s="119"/>
      <c r="B156" s="115"/>
      <c r="C156" s="115"/>
      <c r="D156" s="115"/>
      <c r="E156" s="115"/>
      <c r="F156" s="115"/>
      <c r="G156" s="116"/>
      <c r="H156" s="122"/>
      <c r="I156" s="118"/>
      <c r="J156" s="119"/>
      <c r="K156" s="119"/>
    </row>
    <row r="157" spans="1:11" ht="15.75" x14ac:dyDescent="0.2">
      <c r="A157" s="119"/>
      <c r="B157" s="115"/>
      <c r="C157" s="115"/>
      <c r="D157" s="115"/>
      <c r="E157" s="115"/>
      <c r="F157" s="115"/>
      <c r="G157" s="116"/>
      <c r="H157" s="122"/>
      <c r="I157" s="118"/>
      <c r="J157" s="119"/>
      <c r="K157" s="119"/>
    </row>
    <row r="158" spans="1:11" ht="15.75" x14ac:dyDescent="0.2">
      <c r="A158" s="119"/>
      <c r="B158" s="115"/>
      <c r="C158" s="115"/>
      <c r="D158" s="115"/>
      <c r="E158" s="115"/>
      <c r="F158" s="115"/>
      <c r="G158" s="116"/>
      <c r="H158" s="122"/>
      <c r="I158" s="118"/>
      <c r="J158" s="119"/>
      <c r="K158" s="119"/>
    </row>
    <row r="159" spans="1:11" ht="15.75" x14ac:dyDescent="0.2">
      <c r="A159" s="119"/>
      <c r="B159" s="115"/>
      <c r="C159" s="115"/>
      <c r="D159" s="115"/>
      <c r="E159" s="115"/>
      <c r="F159" s="115"/>
      <c r="G159" s="116"/>
      <c r="H159" s="122"/>
      <c r="I159" s="118"/>
      <c r="J159" s="119"/>
      <c r="K159" s="119"/>
    </row>
    <row r="160" spans="1:11" ht="15.75" x14ac:dyDescent="0.2">
      <c r="A160" s="119"/>
      <c r="B160" s="115"/>
      <c r="C160" s="115"/>
      <c r="D160" s="115"/>
      <c r="E160" s="115"/>
      <c r="F160" s="115"/>
      <c r="G160" s="126"/>
      <c r="H160" s="123"/>
      <c r="I160" s="118"/>
      <c r="J160" s="119"/>
      <c r="K160" s="119"/>
    </row>
    <row r="161" spans="1:11" ht="15.75" x14ac:dyDescent="0.25">
      <c r="A161" s="119"/>
      <c r="B161" s="115"/>
      <c r="C161" s="115"/>
      <c r="D161" s="115"/>
      <c r="E161" s="115"/>
      <c r="F161" s="115"/>
      <c r="G161" s="156"/>
      <c r="H161" s="123"/>
      <c r="I161" s="118"/>
      <c r="J161" s="119"/>
      <c r="K161" s="119"/>
    </row>
    <row r="162" spans="1:11" ht="15.75" x14ac:dyDescent="0.25">
      <c r="A162" s="119"/>
      <c r="B162" s="115"/>
      <c r="C162" s="115"/>
      <c r="D162" s="115"/>
      <c r="E162" s="115"/>
      <c r="F162" s="115"/>
      <c r="G162" s="156"/>
      <c r="H162" s="123"/>
      <c r="I162" s="118"/>
      <c r="J162" s="119"/>
      <c r="K162" s="119"/>
    </row>
    <row r="163" spans="1:11" ht="15.75" x14ac:dyDescent="0.25">
      <c r="A163" s="119"/>
      <c r="B163" s="115"/>
      <c r="C163" s="115"/>
      <c r="D163" s="115"/>
      <c r="E163" s="115"/>
      <c r="F163" s="115"/>
      <c r="G163" s="156"/>
      <c r="H163" s="123"/>
      <c r="I163" s="118"/>
      <c r="J163" s="119"/>
      <c r="K163" s="119"/>
    </row>
    <row r="164" spans="1:11" ht="15.75" x14ac:dyDescent="0.25">
      <c r="A164" s="119"/>
      <c r="B164" s="115"/>
      <c r="C164" s="115"/>
      <c r="D164" s="115"/>
      <c r="E164" s="115"/>
      <c r="F164" s="115"/>
      <c r="G164" s="156"/>
      <c r="H164" s="123"/>
      <c r="I164" s="118"/>
      <c r="J164" s="119"/>
      <c r="K164" s="119"/>
    </row>
    <row r="165" spans="1:11" ht="15.75" x14ac:dyDescent="0.2">
      <c r="A165" s="119"/>
      <c r="B165" s="115"/>
      <c r="C165" s="115"/>
      <c r="D165" s="115"/>
      <c r="E165" s="115"/>
      <c r="F165" s="115"/>
      <c r="G165" s="126"/>
      <c r="H165" s="128"/>
      <c r="I165" s="118"/>
      <c r="J165" s="119"/>
      <c r="K165" s="119"/>
    </row>
    <row r="166" spans="1:11" ht="15.75" x14ac:dyDescent="0.2">
      <c r="A166" s="119"/>
      <c r="B166" s="115"/>
      <c r="C166" s="115"/>
      <c r="D166" s="115"/>
      <c r="E166" s="115"/>
      <c r="F166" s="115"/>
      <c r="G166" s="126"/>
      <c r="H166" s="128"/>
      <c r="I166" s="118"/>
      <c r="J166" s="119"/>
      <c r="K166" s="119"/>
    </row>
    <row r="167" spans="1:11" ht="15.75" x14ac:dyDescent="0.2">
      <c r="A167" s="119"/>
      <c r="B167" s="115"/>
      <c r="C167" s="115"/>
      <c r="D167" s="115"/>
      <c r="E167" s="115"/>
      <c r="F167" s="115"/>
      <c r="G167" s="126"/>
      <c r="H167" s="128"/>
      <c r="I167" s="118"/>
      <c r="J167" s="119"/>
      <c r="K167" s="119"/>
    </row>
    <row r="168" spans="1:11" ht="15.75" x14ac:dyDescent="0.2">
      <c r="A168" s="119"/>
      <c r="B168" s="115"/>
      <c r="C168" s="115"/>
      <c r="D168" s="115"/>
      <c r="E168" s="115"/>
      <c r="F168" s="115"/>
      <c r="G168" s="126"/>
      <c r="H168" s="128"/>
      <c r="I168" s="118"/>
      <c r="J168" s="119"/>
      <c r="K168" s="119"/>
    </row>
    <row r="169" spans="1:11" ht="15.75" x14ac:dyDescent="0.2">
      <c r="A169" s="119"/>
      <c r="B169" s="115"/>
      <c r="C169" s="115"/>
      <c r="D169" s="115"/>
      <c r="E169" s="115"/>
      <c r="F169" s="115"/>
      <c r="G169" s="126"/>
      <c r="H169" s="128"/>
      <c r="I169" s="118"/>
      <c r="J169" s="119"/>
      <c r="K169" s="119"/>
    </row>
    <row r="170" spans="1:11" ht="15.75" x14ac:dyDescent="0.2">
      <c r="A170" s="119"/>
      <c r="B170" s="115"/>
      <c r="C170" s="115"/>
      <c r="D170" s="115"/>
      <c r="E170" s="115"/>
      <c r="F170" s="115"/>
      <c r="G170" s="126"/>
      <c r="H170" s="129"/>
      <c r="I170" s="118"/>
      <c r="J170" s="119"/>
      <c r="K170" s="119"/>
    </row>
    <row r="171" spans="1:11" ht="15.75" x14ac:dyDescent="0.2">
      <c r="A171" s="119"/>
      <c r="B171" s="115"/>
      <c r="C171" s="115"/>
      <c r="D171" s="115"/>
      <c r="E171" s="115"/>
      <c r="F171" s="115"/>
      <c r="G171" s="126"/>
      <c r="H171" s="129"/>
      <c r="I171" s="118"/>
      <c r="J171" s="119"/>
      <c r="K171" s="119"/>
    </row>
    <row r="172" spans="1:11" ht="15.75" x14ac:dyDescent="0.2">
      <c r="A172" s="119"/>
      <c r="B172" s="115"/>
      <c r="C172" s="115"/>
      <c r="D172" s="115"/>
      <c r="E172" s="115"/>
      <c r="F172" s="115"/>
      <c r="G172" s="126"/>
      <c r="H172" s="129"/>
      <c r="I172" s="118"/>
      <c r="J172" s="119"/>
      <c r="K172" s="119"/>
    </row>
    <row r="173" spans="1:11" ht="15.75" x14ac:dyDescent="0.2">
      <c r="A173" s="119"/>
      <c r="B173" s="115"/>
      <c r="C173" s="115"/>
      <c r="D173" s="115"/>
      <c r="E173" s="115"/>
      <c r="F173" s="115"/>
      <c r="G173" s="126"/>
      <c r="H173" s="129"/>
      <c r="I173" s="118"/>
      <c r="J173" s="119"/>
      <c r="K173" s="119"/>
    </row>
    <row r="174" spans="1:11" ht="15.75" x14ac:dyDescent="0.2">
      <c r="A174" s="119"/>
      <c r="B174" s="115"/>
      <c r="C174" s="115"/>
      <c r="D174" s="115"/>
      <c r="E174" s="115"/>
      <c r="F174" s="115"/>
      <c r="G174" s="126"/>
      <c r="H174" s="129"/>
      <c r="I174" s="118"/>
      <c r="J174" s="119"/>
      <c r="K174" s="119"/>
    </row>
    <row r="175" spans="1:11" ht="15.75" x14ac:dyDescent="0.2">
      <c r="A175" s="119"/>
      <c r="B175" s="115"/>
      <c r="C175" s="115"/>
      <c r="D175" s="115"/>
      <c r="E175" s="115"/>
      <c r="F175" s="115"/>
      <c r="G175" s="126"/>
      <c r="H175" s="128"/>
      <c r="I175" s="118"/>
      <c r="J175" s="119"/>
      <c r="K175" s="119"/>
    </row>
    <row r="176" spans="1:11" ht="15.75" x14ac:dyDescent="0.2">
      <c r="A176" s="119"/>
      <c r="B176" s="115"/>
      <c r="C176" s="115"/>
      <c r="D176" s="115"/>
      <c r="E176" s="115"/>
      <c r="F176" s="115"/>
      <c r="G176" s="126"/>
      <c r="H176" s="128"/>
      <c r="I176" s="118"/>
      <c r="J176" s="119"/>
      <c r="K176" s="119"/>
    </row>
    <row r="177" spans="1:11" ht="15.75" x14ac:dyDescent="0.2">
      <c r="A177" s="119"/>
      <c r="B177" s="115"/>
      <c r="C177" s="115"/>
      <c r="D177" s="115"/>
      <c r="E177" s="115"/>
      <c r="F177" s="115"/>
      <c r="G177" s="126"/>
      <c r="H177" s="128"/>
      <c r="I177" s="118"/>
      <c r="J177" s="119"/>
      <c r="K177" s="119"/>
    </row>
    <row r="178" spans="1:11" ht="15.75" x14ac:dyDescent="0.2">
      <c r="A178" s="119"/>
      <c r="B178" s="115"/>
      <c r="C178" s="115"/>
      <c r="D178" s="115"/>
      <c r="E178" s="115"/>
      <c r="F178" s="115"/>
      <c r="G178" s="126"/>
      <c r="H178" s="128"/>
      <c r="I178" s="118"/>
      <c r="J178" s="119"/>
      <c r="K178" s="119"/>
    </row>
    <row r="179" spans="1:11" ht="15.75" x14ac:dyDescent="0.2">
      <c r="A179" s="119"/>
      <c r="B179" s="115"/>
      <c r="C179" s="115"/>
      <c r="D179" s="115"/>
      <c r="E179" s="115"/>
      <c r="F179" s="115"/>
      <c r="G179" s="126"/>
      <c r="H179" s="128"/>
      <c r="I179" s="118"/>
      <c r="J179" s="119"/>
      <c r="K179" s="119"/>
    </row>
    <row r="180" spans="1:11" ht="15.75" x14ac:dyDescent="0.2">
      <c r="A180" s="119"/>
      <c r="B180" s="115"/>
      <c r="C180" s="115"/>
      <c r="D180" s="115"/>
      <c r="E180" s="115"/>
      <c r="F180" s="115"/>
      <c r="G180" s="116"/>
      <c r="H180" s="122"/>
      <c r="I180" s="118"/>
      <c r="J180" s="119"/>
      <c r="K180" s="119"/>
    </row>
    <row r="181" spans="1:11" ht="15.75" x14ac:dyDescent="0.2">
      <c r="A181" s="119"/>
      <c r="B181" s="115"/>
      <c r="C181" s="115"/>
      <c r="D181" s="115"/>
      <c r="E181" s="115"/>
      <c r="F181" s="115"/>
      <c r="G181" s="126"/>
      <c r="H181" s="123"/>
      <c r="I181" s="118"/>
      <c r="J181" s="119"/>
      <c r="K181" s="119"/>
    </row>
    <row r="182" spans="1:11" ht="15.75" x14ac:dyDescent="0.2">
      <c r="A182" s="119"/>
      <c r="B182" s="115"/>
      <c r="C182" s="115"/>
      <c r="D182" s="115"/>
      <c r="E182" s="115"/>
      <c r="F182" s="115"/>
      <c r="G182" s="126"/>
      <c r="H182" s="123"/>
      <c r="I182" s="118"/>
      <c r="J182" s="119"/>
      <c r="K182" s="119"/>
    </row>
    <row r="183" spans="1:11" ht="15.75" x14ac:dyDescent="0.2">
      <c r="A183" s="119"/>
      <c r="B183" s="115"/>
      <c r="C183" s="115"/>
      <c r="D183" s="115"/>
      <c r="E183" s="115"/>
      <c r="F183" s="115"/>
      <c r="G183" s="126"/>
      <c r="H183" s="123"/>
      <c r="I183" s="118"/>
      <c r="J183" s="119"/>
      <c r="K183" s="119"/>
    </row>
    <row r="184" spans="1:11" ht="15.75" x14ac:dyDescent="0.2">
      <c r="A184" s="119"/>
      <c r="B184" s="115"/>
      <c r="C184" s="115"/>
      <c r="D184" s="115"/>
      <c r="E184" s="115"/>
      <c r="F184" s="115"/>
      <c r="G184" s="126"/>
      <c r="H184" s="123"/>
      <c r="I184" s="118"/>
      <c r="J184" s="119"/>
      <c r="K184" s="119"/>
    </row>
    <row r="185" spans="1:11" ht="15.75" x14ac:dyDescent="0.2">
      <c r="A185" s="119"/>
      <c r="B185" s="115"/>
      <c r="C185" s="115"/>
      <c r="D185" s="115"/>
      <c r="E185" s="115"/>
      <c r="F185" s="115"/>
      <c r="G185" s="116"/>
      <c r="H185" s="122"/>
      <c r="I185" s="118"/>
      <c r="J185" s="119"/>
      <c r="K185" s="119"/>
    </row>
    <row r="186" spans="1:11" ht="15.75" x14ac:dyDescent="0.2">
      <c r="A186" s="119"/>
      <c r="B186" s="115"/>
      <c r="C186" s="115"/>
      <c r="D186" s="115"/>
      <c r="E186" s="115"/>
      <c r="F186" s="115"/>
      <c r="G186" s="116"/>
      <c r="H186" s="122"/>
      <c r="I186" s="118"/>
      <c r="J186" s="119"/>
      <c r="K186" s="119"/>
    </row>
    <row r="187" spans="1:11" ht="15.75" x14ac:dyDescent="0.2">
      <c r="A187" s="119"/>
      <c r="B187" s="119"/>
      <c r="C187" s="115"/>
      <c r="D187" s="115"/>
      <c r="E187" s="115"/>
      <c r="F187" s="115"/>
      <c r="G187" s="116"/>
      <c r="H187" s="122"/>
      <c r="I187" s="118"/>
      <c r="J187" s="119"/>
      <c r="K187" s="119"/>
    </row>
    <row r="188" spans="1:11" ht="15.75" x14ac:dyDescent="0.2">
      <c r="A188" s="119"/>
      <c r="B188" s="119"/>
      <c r="C188" s="115"/>
      <c r="D188" s="115"/>
      <c r="E188" s="115"/>
      <c r="F188" s="115"/>
      <c r="G188" s="116"/>
      <c r="H188" s="122"/>
      <c r="I188" s="118"/>
      <c r="J188" s="119"/>
      <c r="K188" s="119"/>
    </row>
    <row r="189" spans="1:11" ht="15.75" x14ac:dyDescent="0.2">
      <c r="A189" s="119"/>
      <c r="B189" s="119"/>
      <c r="C189" s="115"/>
      <c r="D189" s="115"/>
      <c r="E189" s="115"/>
      <c r="F189" s="115"/>
      <c r="G189" s="116"/>
      <c r="H189" s="122"/>
      <c r="I189" s="118"/>
      <c r="J189" s="119"/>
      <c r="K189" s="119"/>
    </row>
    <row r="190" spans="1:11" ht="15.75" x14ac:dyDescent="0.2">
      <c r="A190" s="119"/>
      <c r="B190" s="115"/>
      <c r="C190" s="115"/>
      <c r="D190" s="115"/>
      <c r="E190" s="115"/>
      <c r="F190" s="115"/>
      <c r="G190" s="126"/>
      <c r="H190" s="127"/>
      <c r="I190" s="118"/>
      <c r="J190" s="119"/>
      <c r="K190" s="119"/>
    </row>
    <row r="191" spans="1:11" ht="15.75" x14ac:dyDescent="0.2">
      <c r="A191" s="119"/>
      <c r="B191" s="115"/>
      <c r="C191" s="115"/>
      <c r="D191" s="115"/>
      <c r="E191" s="115"/>
      <c r="F191" s="115"/>
      <c r="G191" s="126"/>
      <c r="H191" s="127"/>
      <c r="I191" s="118"/>
      <c r="J191" s="119"/>
      <c r="K191" s="119"/>
    </row>
    <row r="192" spans="1:11" ht="15.75" x14ac:dyDescent="0.2">
      <c r="A192" s="119"/>
      <c r="B192" s="115"/>
      <c r="C192" s="115"/>
      <c r="D192" s="115"/>
      <c r="E192" s="115"/>
      <c r="F192" s="115"/>
      <c r="G192" s="126"/>
      <c r="H192" s="127"/>
      <c r="I192" s="118"/>
      <c r="J192" s="119"/>
      <c r="K192" s="119"/>
    </row>
    <row r="193" spans="1:11" ht="15.75" x14ac:dyDescent="0.2">
      <c r="A193" s="119"/>
      <c r="B193" s="115"/>
      <c r="C193" s="115"/>
      <c r="D193" s="115"/>
      <c r="E193" s="115"/>
      <c r="F193" s="115"/>
      <c r="G193" s="126"/>
      <c r="H193" s="127"/>
      <c r="I193" s="118"/>
      <c r="J193" s="119"/>
      <c r="K193" s="119"/>
    </row>
    <row r="194" spans="1:11" ht="15.75" x14ac:dyDescent="0.2">
      <c r="A194" s="119"/>
      <c r="B194" s="115"/>
      <c r="C194" s="115"/>
      <c r="D194" s="115"/>
      <c r="E194" s="115"/>
      <c r="F194" s="115"/>
      <c r="G194" s="126"/>
      <c r="H194" s="127"/>
      <c r="I194" s="118"/>
      <c r="J194" s="119"/>
      <c r="K194" s="119"/>
    </row>
    <row r="195" spans="1:11" ht="15.75" x14ac:dyDescent="0.2">
      <c r="A195" s="119"/>
      <c r="B195" s="115"/>
      <c r="C195" s="115"/>
      <c r="D195" s="115"/>
      <c r="E195" s="115"/>
      <c r="F195" s="115"/>
      <c r="G195" s="116"/>
      <c r="H195" s="122"/>
      <c r="I195" s="118"/>
      <c r="J195" s="119"/>
      <c r="K195" s="119"/>
    </row>
    <row r="196" spans="1:11" ht="15.75" x14ac:dyDescent="0.2">
      <c r="A196" s="119"/>
      <c r="B196" s="115"/>
      <c r="C196" s="115"/>
      <c r="D196" s="115"/>
      <c r="E196" s="115"/>
      <c r="F196" s="115"/>
      <c r="G196" s="116"/>
      <c r="H196" s="122"/>
      <c r="I196" s="118"/>
      <c r="J196" s="119"/>
      <c r="K196" s="119"/>
    </row>
    <row r="197" spans="1:11" ht="15.75" x14ac:dyDescent="0.2">
      <c r="A197" s="119"/>
      <c r="B197" s="115"/>
      <c r="C197" s="115"/>
      <c r="D197" s="115"/>
      <c r="E197" s="115"/>
      <c r="F197" s="115"/>
      <c r="G197" s="116"/>
      <c r="H197" s="122"/>
      <c r="I197" s="118"/>
      <c r="J197" s="119"/>
      <c r="K197" s="119"/>
    </row>
    <row r="198" spans="1:11" ht="15.75" x14ac:dyDescent="0.2">
      <c r="A198" s="119"/>
      <c r="B198" s="115"/>
      <c r="C198" s="115"/>
      <c r="D198" s="115"/>
      <c r="E198" s="115"/>
      <c r="F198" s="115"/>
      <c r="G198" s="116"/>
      <c r="H198" s="122"/>
      <c r="I198" s="118"/>
      <c r="J198" s="119"/>
      <c r="K198" s="119"/>
    </row>
    <row r="199" spans="1:11" ht="15.75" x14ac:dyDescent="0.2">
      <c r="A199" s="119"/>
      <c r="B199" s="115"/>
      <c r="C199" s="115"/>
      <c r="D199" s="115"/>
      <c r="E199" s="115"/>
      <c r="F199" s="115"/>
      <c r="G199" s="116"/>
      <c r="H199" s="122"/>
      <c r="I199" s="118"/>
      <c r="J199" s="119"/>
      <c r="K199" s="119"/>
    </row>
    <row r="200" spans="1:11" ht="15.75" x14ac:dyDescent="0.2">
      <c r="A200" s="119"/>
      <c r="B200" s="115"/>
      <c r="C200" s="115"/>
      <c r="D200" s="115"/>
      <c r="E200" s="115"/>
      <c r="F200" s="115"/>
      <c r="G200" s="126"/>
      <c r="H200" s="123"/>
      <c r="I200" s="118"/>
      <c r="J200" s="119"/>
      <c r="K200" s="119"/>
    </row>
    <row r="201" spans="1:11" ht="15.75" x14ac:dyDescent="0.2">
      <c r="A201" s="119"/>
      <c r="B201" s="115"/>
      <c r="C201" s="115"/>
      <c r="D201" s="115"/>
      <c r="E201" s="115"/>
      <c r="F201" s="115"/>
      <c r="G201" s="126"/>
      <c r="H201" s="123"/>
      <c r="I201" s="118"/>
      <c r="J201" s="119"/>
      <c r="K201" s="119"/>
    </row>
    <row r="202" spans="1:11" ht="15.75" x14ac:dyDescent="0.2">
      <c r="A202" s="119"/>
      <c r="B202" s="115"/>
      <c r="C202" s="115"/>
      <c r="D202" s="115"/>
      <c r="E202" s="115"/>
      <c r="F202" s="115"/>
      <c r="G202" s="126"/>
      <c r="H202" s="123"/>
      <c r="I202" s="118"/>
      <c r="J202" s="119"/>
      <c r="K202" s="119"/>
    </row>
    <row r="203" spans="1:11" ht="15.75" x14ac:dyDescent="0.2">
      <c r="A203" s="119"/>
      <c r="B203" s="115"/>
      <c r="C203" s="115"/>
      <c r="D203" s="115"/>
      <c r="E203" s="115"/>
      <c r="F203" s="115"/>
      <c r="G203" s="126"/>
      <c r="H203" s="123"/>
      <c r="I203" s="118"/>
      <c r="J203" s="119"/>
      <c r="K203" s="119"/>
    </row>
    <row r="204" spans="1:11" ht="15.75" x14ac:dyDescent="0.2">
      <c r="A204" s="119"/>
      <c r="B204" s="115"/>
      <c r="C204" s="115"/>
      <c r="D204" s="115"/>
      <c r="E204" s="115"/>
      <c r="F204" s="115"/>
      <c r="G204" s="126"/>
      <c r="H204" s="123"/>
      <c r="I204" s="118"/>
      <c r="J204" s="119"/>
      <c r="K204" s="119"/>
    </row>
    <row r="205" spans="1:11" ht="15.75" x14ac:dyDescent="0.2">
      <c r="A205" s="119"/>
      <c r="B205" s="115"/>
      <c r="C205" s="115"/>
      <c r="D205" s="115"/>
      <c r="E205" s="115"/>
      <c r="F205" s="115"/>
      <c r="G205" s="120"/>
      <c r="H205" s="122"/>
      <c r="I205" s="118"/>
      <c r="J205" s="119"/>
      <c r="K205" s="115"/>
    </row>
    <row r="206" spans="1:11" ht="15.75" x14ac:dyDescent="0.2">
      <c r="A206" s="119"/>
      <c r="B206" s="115"/>
      <c r="C206" s="115"/>
      <c r="D206" s="115"/>
      <c r="E206" s="115"/>
      <c r="F206" s="115"/>
      <c r="G206" s="121"/>
      <c r="H206" s="123"/>
      <c r="I206" s="118"/>
      <c r="J206" s="119"/>
      <c r="K206" s="115"/>
    </row>
    <row r="207" spans="1:11" ht="15.75" x14ac:dyDescent="0.2">
      <c r="A207" s="119"/>
      <c r="B207" s="115"/>
      <c r="C207" s="115"/>
      <c r="D207" s="115"/>
      <c r="E207" s="115"/>
      <c r="F207" s="115"/>
      <c r="G207" s="121"/>
      <c r="H207" s="123"/>
      <c r="I207" s="118"/>
      <c r="J207" s="119"/>
      <c r="K207" s="115"/>
    </row>
    <row r="208" spans="1:11" ht="15.75" x14ac:dyDescent="0.2">
      <c r="A208" s="119"/>
      <c r="B208" s="115"/>
      <c r="C208" s="115"/>
      <c r="D208" s="115"/>
      <c r="E208" s="115"/>
      <c r="F208" s="115"/>
      <c r="G208" s="121"/>
      <c r="H208" s="123"/>
      <c r="I208" s="118"/>
      <c r="J208" s="119"/>
      <c r="K208" s="115"/>
    </row>
    <row r="209" spans="1:11" ht="15.75" x14ac:dyDescent="0.2">
      <c r="A209" s="119"/>
      <c r="B209" s="115"/>
      <c r="C209" s="115"/>
      <c r="D209" s="115"/>
      <c r="E209" s="115"/>
      <c r="F209" s="115"/>
      <c r="G209" s="121"/>
      <c r="H209" s="123"/>
      <c r="I209" s="118"/>
      <c r="J209" s="119"/>
      <c r="K209" s="115"/>
    </row>
    <row r="210" spans="1:11" ht="15.75" x14ac:dyDescent="0.2">
      <c r="A210" s="119"/>
      <c r="B210" s="115"/>
      <c r="C210" s="115"/>
      <c r="D210" s="115"/>
      <c r="E210" s="115"/>
      <c r="F210" s="115"/>
      <c r="G210" s="120"/>
      <c r="H210" s="122"/>
      <c r="I210" s="118"/>
      <c r="J210" s="119"/>
      <c r="K210" s="115"/>
    </row>
    <row r="211" spans="1:11" ht="15.75" x14ac:dyDescent="0.2">
      <c r="A211" s="119"/>
      <c r="B211" s="115"/>
      <c r="C211" s="115"/>
      <c r="D211" s="115"/>
      <c r="E211" s="115"/>
      <c r="F211" s="115"/>
      <c r="G211" s="121"/>
      <c r="H211" s="123"/>
      <c r="I211" s="118"/>
      <c r="J211" s="119"/>
      <c r="K211" s="115"/>
    </row>
    <row r="212" spans="1:11" ht="15.75" x14ac:dyDescent="0.2">
      <c r="A212" s="119"/>
      <c r="B212" s="115"/>
      <c r="C212" s="115"/>
      <c r="D212" s="115"/>
      <c r="E212" s="115"/>
      <c r="F212" s="115"/>
      <c r="G212" s="121"/>
      <c r="H212" s="123"/>
      <c r="I212" s="118"/>
      <c r="J212" s="119"/>
      <c r="K212" s="115"/>
    </row>
    <row r="213" spans="1:11" ht="15.75" x14ac:dyDescent="0.2">
      <c r="A213" s="119"/>
      <c r="B213" s="115"/>
      <c r="C213" s="115"/>
      <c r="D213" s="115"/>
      <c r="E213" s="115"/>
      <c r="F213" s="115"/>
      <c r="G213" s="121"/>
      <c r="H213" s="123"/>
      <c r="I213" s="118"/>
      <c r="J213" s="119"/>
      <c r="K213" s="115"/>
    </row>
    <row r="214" spans="1:11" ht="15.75" x14ac:dyDescent="0.2">
      <c r="A214" s="119"/>
      <c r="B214" s="115"/>
      <c r="C214" s="115"/>
      <c r="D214" s="115"/>
      <c r="E214" s="115"/>
      <c r="F214" s="115"/>
      <c r="G214" s="121"/>
      <c r="H214" s="123"/>
      <c r="I214" s="118"/>
      <c r="J214" s="119"/>
      <c r="K214" s="115"/>
    </row>
    <row r="215" spans="1:11" ht="15.75" x14ac:dyDescent="0.2">
      <c r="A215" s="119"/>
      <c r="B215" s="115"/>
      <c r="C215" s="115"/>
      <c r="D215" s="115"/>
      <c r="E215" s="115"/>
      <c r="F215" s="115"/>
      <c r="G215" s="102"/>
      <c r="H215" s="123"/>
      <c r="I215" s="118"/>
      <c r="J215" s="119"/>
      <c r="K215" s="115"/>
    </row>
    <row r="216" spans="1:11" ht="15.75" x14ac:dyDescent="0.2">
      <c r="A216" s="119"/>
      <c r="B216" s="115"/>
      <c r="C216" s="115"/>
      <c r="D216" s="115"/>
      <c r="E216" s="115"/>
      <c r="F216" s="115"/>
      <c r="G216" s="102"/>
      <c r="H216" s="123"/>
      <c r="I216" s="118"/>
      <c r="J216" s="119"/>
      <c r="K216" s="115"/>
    </row>
    <row r="217" spans="1:11" ht="15.75" x14ac:dyDescent="0.2">
      <c r="A217" s="119"/>
      <c r="B217" s="115"/>
      <c r="C217" s="115"/>
      <c r="D217" s="115"/>
      <c r="E217" s="115"/>
      <c r="F217" s="115"/>
      <c r="G217" s="102"/>
      <c r="H217" s="123"/>
      <c r="I217" s="118"/>
      <c r="J217" s="119"/>
      <c r="K217" s="115"/>
    </row>
    <row r="218" spans="1:11" ht="15.75" x14ac:dyDescent="0.2">
      <c r="A218" s="119"/>
      <c r="B218" s="115"/>
      <c r="C218" s="115"/>
      <c r="D218" s="115"/>
      <c r="E218" s="115"/>
      <c r="F218" s="115"/>
      <c r="G218" s="102"/>
      <c r="H218" s="123"/>
      <c r="I218" s="118"/>
      <c r="J218" s="119"/>
      <c r="K218" s="115"/>
    </row>
    <row r="219" spans="1:11" ht="15.75" x14ac:dyDescent="0.2">
      <c r="A219" s="119"/>
      <c r="B219" s="115"/>
      <c r="C219" s="115"/>
      <c r="D219" s="115"/>
      <c r="E219" s="115"/>
      <c r="F219" s="115"/>
      <c r="G219" s="102"/>
      <c r="H219" s="123"/>
      <c r="I219" s="118"/>
      <c r="J219" s="119"/>
      <c r="K219" s="115"/>
    </row>
    <row r="220" spans="1:11" ht="15.75" x14ac:dyDescent="0.2">
      <c r="A220" s="119"/>
      <c r="B220" s="115"/>
      <c r="C220" s="115"/>
      <c r="D220" s="115"/>
      <c r="E220" s="115"/>
      <c r="F220" s="115"/>
      <c r="G220" s="124"/>
      <c r="H220" s="122"/>
      <c r="I220" s="118"/>
      <c r="J220" s="119"/>
      <c r="K220" s="115"/>
    </row>
    <row r="221" spans="1:11" ht="15.75" x14ac:dyDescent="0.2">
      <c r="A221" s="119"/>
      <c r="B221" s="115"/>
      <c r="C221" s="115"/>
      <c r="D221" s="115"/>
      <c r="E221" s="115"/>
      <c r="F221" s="115"/>
      <c r="G221" s="125"/>
      <c r="H221" s="123"/>
      <c r="I221" s="118"/>
      <c r="J221" s="119"/>
      <c r="K221" s="115"/>
    </row>
    <row r="222" spans="1:11" ht="15.75" x14ac:dyDescent="0.2">
      <c r="A222" s="119"/>
      <c r="B222" s="115"/>
      <c r="C222" s="115"/>
      <c r="D222" s="115"/>
      <c r="E222" s="115"/>
      <c r="F222" s="115"/>
      <c r="G222" s="125"/>
      <c r="H222" s="123"/>
      <c r="I222" s="118"/>
      <c r="J222" s="119"/>
      <c r="K222" s="115"/>
    </row>
    <row r="223" spans="1:11" ht="15.75" x14ac:dyDescent="0.2">
      <c r="A223" s="119"/>
      <c r="B223" s="115"/>
      <c r="C223" s="115"/>
      <c r="D223" s="115"/>
      <c r="E223" s="115"/>
      <c r="F223" s="115"/>
      <c r="G223" s="125"/>
      <c r="H223" s="123"/>
      <c r="I223" s="118"/>
      <c r="J223" s="119"/>
      <c r="K223" s="115"/>
    </row>
    <row r="224" spans="1:11" ht="15.75" x14ac:dyDescent="0.2">
      <c r="A224" s="119"/>
      <c r="B224" s="115"/>
      <c r="C224" s="115"/>
      <c r="D224" s="115"/>
      <c r="E224" s="115"/>
      <c r="F224" s="115"/>
      <c r="G224" s="125"/>
      <c r="H224" s="123"/>
      <c r="I224" s="118"/>
      <c r="J224" s="119"/>
      <c r="K224" s="115"/>
    </row>
    <row r="225" spans="1:11" ht="15.75" x14ac:dyDescent="0.2">
      <c r="A225" s="119"/>
      <c r="B225" s="115"/>
      <c r="C225" s="115"/>
      <c r="D225" s="115"/>
      <c r="E225" s="115"/>
      <c r="F225" s="115"/>
      <c r="G225" s="120"/>
      <c r="H225" s="122"/>
      <c r="I225" s="118"/>
      <c r="J225" s="119"/>
      <c r="K225" s="115"/>
    </row>
    <row r="226" spans="1:11" ht="15.75" x14ac:dyDescent="0.2">
      <c r="A226" s="119"/>
      <c r="B226" s="115"/>
      <c r="C226" s="115"/>
      <c r="D226" s="115"/>
      <c r="E226" s="115"/>
      <c r="F226" s="115"/>
      <c r="G226" s="121"/>
      <c r="H226" s="123"/>
      <c r="I226" s="118"/>
      <c r="J226" s="119"/>
      <c r="K226" s="115"/>
    </row>
    <row r="227" spans="1:11" ht="15.75" x14ac:dyDescent="0.2">
      <c r="A227" s="119"/>
      <c r="B227" s="115"/>
      <c r="C227" s="115"/>
      <c r="D227" s="115"/>
      <c r="E227" s="115"/>
      <c r="F227" s="115"/>
      <c r="G227" s="121"/>
      <c r="H227" s="123"/>
      <c r="I227" s="118"/>
      <c r="J227" s="119"/>
      <c r="K227" s="115"/>
    </row>
    <row r="228" spans="1:11" ht="15.75" x14ac:dyDescent="0.2">
      <c r="A228" s="119"/>
      <c r="B228" s="115"/>
      <c r="C228" s="115"/>
      <c r="D228" s="115"/>
      <c r="E228" s="115"/>
      <c r="F228" s="115"/>
      <c r="G228" s="121"/>
      <c r="H228" s="123"/>
      <c r="I228" s="118"/>
      <c r="J228" s="119"/>
      <c r="K228" s="115"/>
    </row>
    <row r="229" spans="1:11" ht="15.75" x14ac:dyDescent="0.2">
      <c r="A229" s="119"/>
      <c r="B229" s="115"/>
      <c r="C229" s="115"/>
      <c r="D229" s="115"/>
      <c r="E229" s="115"/>
      <c r="F229" s="115"/>
      <c r="G229" s="121"/>
      <c r="H229" s="123"/>
      <c r="I229" s="118"/>
      <c r="J229" s="119"/>
      <c r="K229" s="115"/>
    </row>
    <row r="230" spans="1:11" ht="15.75" x14ac:dyDescent="0.2">
      <c r="A230" s="119"/>
      <c r="B230" s="115"/>
      <c r="C230" s="115"/>
      <c r="D230" s="115"/>
      <c r="E230" s="115"/>
      <c r="F230" s="115"/>
      <c r="G230" s="116"/>
      <c r="H230" s="117"/>
      <c r="I230" s="118"/>
      <c r="J230" s="119"/>
      <c r="K230" s="119"/>
    </row>
    <row r="231" spans="1:11" ht="15.75" x14ac:dyDescent="0.2">
      <c r="A231" s="119"/>
      <c r="B231" s="115"/>
      <c r="C231" s="115"/>
      <c r="D231" s="115"/>
      <c r="E231" s="115"/>
      <c r="F231" s="115"/>
      <c r="G231" s="116"/>
      <c r="H231" s="117"/>
      <c r="I231" s="118"/>
      <c r="J231" s="119"/>
      <c r="K231" s="119"/>
    </row>
    <row r="232" spans="1:11" ht="15.75" x14ac:dyDescent="0.2">
      <c r="A232" s="119"/>
      <c r="B232" s="115"/>
      <c r="C232" s="115"/>
      <c r="D232" s="115"/>
      <c r="E232" s="115"/>
      <c r="F232" s="115"/>
      <c r="G232" s="116"/>
      <c r="H232" s="117"/>
      <c r="I232" s="118"/>
      <c r="J232" s="119"/>
      <c r="K232" s="119"/>
    </row>
    <row r="233" spans="1:11" ht="15.75" x14ac:dyDescent="0.2">
      <c r="A233" s="119"/>
      <c r="B233" s="115"/>
      <c r="C233" s="115"/>
      <c r="D233" s="115"/>
      <c r="E233" s="115"/>
      <c r="F233" s="115"/>
      <c r="G233" s="116"/>
      <c r="H233" s="117"/>
      <c r="I233" s="118"/>
      <c r="J233" s="119"/>
      <c r="K233" s="119"/>
    </row>
    <row r="234" spans="1:11" ht="15.75" x14ac:dyDescent="0.2">
      <c r="A234" s="119"/>
      <c r="B234" s="119"/>
      <c r="C234" s="115"/>
      <c r="D234" s="115"/>
      <c r="E234" s="115"/>
      <c r="F234" s="115"/>
      <c r="G234" s="116"/>
      <c r="H234" s="117"/>
      <c r="I234" s="118"/>
      <c r="J234" s="119"/>
      <c r="K234" s="119"/>
    </row>
    <row r="235" spans="1:11" ht="15.75" x14ac:dyDescent="0.2">
      <c r="A235" s="119"/>
      <c r="B235" s="115"/>
      <c r="C235" s="115"/>
      <c r="D235" s="115"/>
      <c r="E235" s="115"/>
      <c r="F235" s="115"/>
      <c r="G235" s="116"/>
      <c r="H235" s="117"/>
      <c r="I235" s="118"/>
      <c r="J235" s="119"/>
      <c r="K235" s="119"/>
    </row>
    <row r="236" spans="1:11" ht="15.75" x14ac:dyDescent="0.2">
      <c r="A236" s="119"/>
      <c r="B236" s="115"/>
      <c r="C236" s="115"/>
      <c r="D236" s="115"/>
      <c r="E236" s="115"/>
      <c r="F236" s="115"/>
      <c r="G236" s="116"/>
      <c r="H236" s="117"/>
      <c r="I236" s="118"/>
      <c r="J236" s="119"/>
      <c r="K236" s="119"/>
    </row>
    <row r="237" spans="1:11" ht="15.75" x14ac:dyDescent="0.2">
      <c r="A237" s="119"/>
      <c r="B237" s="115"/>
      <c r="C237" s="115"/>
      <c r="D237" s="115"/>
      <c r="E237" s="115"/>
      <c r="F237" s="115"/>
      <c r="G237" s="116"/>
      <c r="H237" s="117"/>
      <c r="I237" s="118"/>
      <c r="J237" s="119"/>
      <c r="K237" s="119"/>
    </row>
    <row r="238" spans="1:11" ht="15.75" x14ac:dyDescent="0.2">
      <c r="A238" s="119"/>
      <c r="B238" s="115"/>
      <c r="C238" s="115"/>
      <c r="D238" s="115"/>
      <c r="E238" s="115"/>
      <c r="F238" s="115"/>
      <c r="G238" s="116"/>
      <c r="H238" s="117"/>
      <c r="I238" s="118"/>
      <c r="J238" s="119"/>
      <c r="K238" s="119"/>
    </row>
    <row r="239" spans="1:11" ht="15.75" x14ac:dyDescent="0.2">
      <c r="A239" s="119"/>
      <c r="B239" s="115"/>
      <c r="C239" s="115"/>
      <c r="D239" s="115"/>
      <c r="E239" s="115"/>
      <c r="F239" s="115"/>
      <c r="G239" s="116"/>
      <c r="H239" s="117"/>
      <c r="I239" s="118"/>
      <c r="J239" s="119"/>
      <c r="K239" s="119"/>
    </row>
    <row r="240" spans="1:11" ht="15.75" x14ac:dyDescent="0.2">
      <c r="A240" s="103"/>
      <c r="B240" s="119"/>
      <c r="C240" s="119"/>
      <c r="D240" s="119"/>
      <c r="E240" s="119"/>
      <c r="F240" s="119"/>
      <c r="G240" s="126"/>
      <c r="H240" s="123"/>
      <c r="I240" s="118"/>
      <c r="J240" s="119"/>
      <c r="K240" s="119"/>
    </row>
    <row r="241" spans="1:11" ht="15.75" x14ac:dyDescent="0.2">
      <c r="A241" s="103"/>
      <c r="B241" s="119"/>
      <c r="C241" s="119"/>
      <c r="D241" s="119"/>
      <c r="E241" s="119"/>
      <c r="F241" s="119"/>
      <c r="G241" s="126"/>
      <c r="H241" s="123"/>
      <c r="I241" s="118"/>
      <c r="J241" s="119"/>
      <c r="K241" s="104"/>
    </row>
    <row r="242" spans="1:11" ht="15.75" x14ac:dyDescent="0.2">
      <c r="A242" s="103"/>
      <c r="B242" s="119"/>
      <c r="C242" s="119"/>
      <c r="D242" s="119"/>
      <c r="E242" s="119"/>
      <c r="F242" s="119"/>
      <c r="G242" s="116"/>
      <c r="H242" s="105"/>
      <c r="I242" s="118"/>
      <c r="J242" s="119"/>
      <c r="K242" s="106"/>
    </row>
    <row r="243" spans="1:11" ht="15.75" x14ac:dyDescent="0.2">
      <c r="A243" s="103"/>
      <c r="B243" s="119"/>
      <c r="C243" s="119"/>
      <c r="D243" s="119"/>
      <c r="E243" s="119"/>
      <c r="F243" s="119"/>
      <c r="G243" s="116"/>
      <c r="H243" s="107"/>
      <c r="I243" s="118"/>
      <c r="J243" s="119"/>
      <c r="K243" s="106"/>
    </row>
    <row r="244" spans="1:11" ht="15.75" x14ac:dyDescent="0.2">
      <c r="A244" s="103"/>
      <c r="B244" s="119"/>
      <c r="C244" s="119"/>
      <c r="D244" s="119"/>
      <c r="E244" s="119"/>
      <c r="F244" s="119"/>
      <c r="G244" s="116"/>
      <c r="H244" s="117"/>
      <c r="I244" s="118"/>
      <c r="J244" s="119"/>
      <c r="K244" s="106"/>
    </row>
    <row r="245" spans="1:11" ht="15.75" x14ac:dyDescent="0.2">
      <c r="A245" s="103"/>
      <c r="B245" s="119"/>
      <c r="C245" s="119"/>
      <c r="D245" s="119"/>
      <c r="E245" s="119"/>
      <c r="F245" s="119"/>
      <c r="G245" s="116"/>
      <c r="H245" s="122"/>
      <c r="I245" s="118"/>
      <c r="J245" s="119"/>
      <c r="K245" s="106"/>
    </row>
    <row r="246" spans="1:11" ht="15.75" x14ac:dyDescent="0.2">
      <c r="A246" s="103"/>
      <c r="B246" s="119"/>
      <c r="C246" s="119"/>
      <c r="D246" s="119"/>
      <c r="E246" s="119"/>
      <c r="F246" s="119"/>
      <c r="G246" s="116"/>
      <c r="H246" s="117"/>
      <c r="I246" s="118"/>
      <c r="J246" s="119"/>
      <c r="K246" s="106"/>
    </row>
    <row r="247" spans="1:11" ht="15.75" x14ac:dyDescent="0.2">
      <c r="A247" s="119"/>
      <c r="B247" s="119"/>
      <c r="C247" s="119"/>
      <c r="D247" s="119"/>
      <c r="E247" s="119"/>
      <c r="F247" s="119"/>
      <c r="G247" s="116"/>
      <c r="H247" s="107"/>
      <c r="I247" s="118"/>
      <c r="J247" s="119"/>
      <c r="K247" s="106"/>
    </row>
    <row r="248" spans="1:11" ht="15.75" x14ac:dyDescent="0.2">
      <c r="A248" s="119"/>
      <c r="B248" s="103"/>
      <c r="C248" s="119"/>
      <c r="D248" s="119"/>
      <c r="E248" s="119"/>
      <c r="F248" s="119"/>
      <c r="G248" s="116"/>
      <c r="H248" s="107"/>
      <c r="I248" s="118"/>
      <c r="J248" s="119"/>
      <c r="K248" s="106"/>
    </row>
    <row r="249" spans="1:11" ht="15.75" x14ac:dyDescent="0.2">
      <c r="A249" s="103"/>
      <c r="B249" s="119"/>
      <c r="C249" s="119"/>
      <c r="D249" s="119"/>
      <c r="E249" s="119"/>
      <c r="F249" s="119"/>
      <c r="G249" s="116"/>
      <c r="H249" s="122"/>
      <c r="I249" s="118"/>
      <c r="J249" s="115"/>
      <c r="K249" s="108"/>
    </row>
    <row r="250" spans="1:11" ht="15.75" x14ac:dyDescent="0.2">
      <c r="A250" s="103"/>
      <c r="B250" s="119"/>
      <c r="C250" s="119"/>
      <c r="D250" s="119"/>
      <c r="E250" s="119"/>
      <c r="F250" s="119"/>
      <c r="G250" s="116"/>
      <c r="H250" s="105"/>
      <c r="I250" s="118"/>
      <c r="J250" s="115"/>
      <c r="K250" s="109"/>
    </row>
    <row r="251" spans="1:11" ht="15.75" x14ac:dyDescent="0.2">
      <c r="A251" s="103"/>
      <c r="B251" s="119"/>
      <c r="C251" s="119"/>
      <c r="D251" s="119"/>
      <c r="E251" s="119"/>
      <c r="F251" s="119"/>
      <c r="G251" s="116"/>
      <c r="H251" s="117"/>
      <c r="I251" s="118"/>
      <c r="J251" s="115"/>
      <c r="K251" s="109"/>
    </row>
    <row r="252" spans="1:11" ht="15.75" x14ac:dyDescent="0.2">
      <c r="A252" s="103"/>
      <c r="B252" s="119"/>
      <c r="C252" s="119"/>
      <c r="D252" s="119"/>
      <c r="E252" s="119"/>
      <c r="F252" s="119"/>
      <c r="G252" s="116"/>
      <c r="H252" s="107"/>
      <c r="I252" s="118"/>
      <c r="J252" s="115"/>
      <c r="K252" s="109"/>
    </row>
    <row r="253" spans="1:11" ht="15.75" x14ac:dyDescent="0.2">
      <c r="A253" s="103"/>
      <c r="B253" s="119"/>
      <c r="C253" s="119"/>
      <c r="D253" s="119"/>
      <c r="E253" s="119"/>
      <c r="F253" s="119"/>
      <c r="G253" s="116"/>
      <c r="H253" s="122"/>
      <c r="I253" s="118"/>
      <c r="J253" s="115"/>
      <c r="K253" s="109"/>
    </row>
    <row r="254" spans="1:11" ht="15.75" x14ac:dyDescent="0.2">
      <c r="A254" s="103"/>
      <c r="B254" s="119"/>
      <c r="C254" s="119"/>
      <c r="D254" s="119"/>
      <c r="E254" s="119"/>
      <c r="F254" s="119"/>
      <c r="G254" s="116"/>
      <c r="H254" s="117"/>
      <c r="I254" s="118"/>
      <c r="J254" s="115"/>
      <c r="K254" s="109"/>
    </row>
    <row r="255" spans="1:11" ht="15.75" x14ac:dyDescent="0.2">
      <c r="A255" s="119"/>
      <c r="B255" s="119"/>
      <c r="C255" s="119"/>
      <c r="D255" s="119"/>
      <c r="E255" s="119"/>
      <c r="F255" s="119"/>
      <c r="G255" s="116"/>
      <c r="H255" s="107"/>
      <c r="I255" s="118"/>
      <c r="J255" s="115"/>
      <c r="K255" s="109"/>
    </row>
    <row r="256" spans="1:11" ht="15.75" x14ac:dyDescent="0.2">
      <c r="A256" s="119"/>
      <c r="B256" s="103"/>
      <c r="C256" s="119"/>
      <c r="D256" s="119"/>
      <c r="E256" s="119"/>
      <c r="F256" s="119"/>
      <c r="G256" s="116"/>
      <c r="H256" s="122"/>
      <c r="I256" s="118"/>
      <c r="J256" s="115"/>
      <c r="K256" s="109"/>
    </row>
    <row r="257" spans="1:11" ht="15.75" x14ac:dyDescent="0.2">
      <c r="A257" s="103"/>
      <c r="B257" s="103"/>
      <c r="C257" s="119"/>
      <c r="D257" s="119"/>
      <c r="E257" s="119"/>
      <c r="F257" s="119"/>
      <c r="G257" s="126"/>
      <c r="H257" s="29"/>
      <c r="I257" s="118"/>
      <c r="J257" s="115"/>
      <c r="K257" s="115"/>
    </row>
    <row r="258" spans="1:11" ht="15.75" x14ac:dyDescent="0.2">
      <c r="A258" s="103"/>
      <c r="B258" s="103"/>
      <c r="C258" s="119"/>
      <c r="D258" s="119"/>
      <c r="E258" s="119"/>
      <c r="F258" s="119"/>
      <c r="G258" s="126"/>
      <c r="H258" s="123"/>
      <c r="I258" s="118"/>
      <c r="J258" s="115"/>
      <c r="K258" s="109"/>
    </row>
    <row r="259" spans="1:11" ht="15.75" x14ac:dyDescent="0.2">
      <c r="A259" s="103"/>
      <c r="B259" s="103"/>
      <c r="C259" s="119"/>
      <c r="D259" s="119"/>
      <c r="E259" s="119"/>
      <c r="F259" s="119"/>
      <c r="G259" s="116"/>
      <c r="H259" s="110"/>
      <c r="I259" s="118"/>
      <c r="J259" s="115"/>
      <c r="K259" s="115"/>
    </row>
    <row r="260" spans="1:11" ht="15.75" x14ac:dyDescent="0.2">
      <c r="A260" s="119"/>
      <c r="B260" s="103"/>
      <c r="C260" s="119"/>
      <c r="D260" s="119"/>
      <c r="E260" s="119"/>
      <c r="F260" s="119"/>
      <c r="G260" s="116"/>
      <c r="H260" s="105"/>
      <c r="I260" s="118"/>
      <c r="J260" s="115"/>
      <c r="K260" s="109"/>
    </row>
  </sheetData>
  <mergeCells count="2">
    <mergeCell ref="A1:H1"/>
    <mergeCell ref="A10:H1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D1" sqref="D1"/>
    </sheetView>
  </sheetViews>
  <sheetFormatPr defaultRowHeight="12.75" x14ac:dyDescent="0.2"/>
  <cols>
    <col min="2" max="2" width="56.7109375" bestFit="1" customWidth="1"/>
  </cols>
  <sheetData>
    <row r="1" spans="1:9" s="60" customFormat="1" ht="71.25" customHeight="1" x14ac:dyDescent="0.2">
      <c r="A1" s="174" t="s">
        <v>352</v>
      </c>
      <c r="B1" s="174" t="s">
        <v>353</v>
      </c>
      <c r="C1" s="97" t="s">
        <v>338</v>
      </c>
      <c r="D1" s="92">
        <v>103.4</v>
      </c>
      <c r="E1" s="93">
        <v>100</v>
      </c>
      <c r="F1" s="92">
        <v>102.9</v>
      </c>
      <c r="G1" s="98">
        <f t="shared" ref="G1:G3" si="0">F1/E1</f>
        <v>1.0290000000000001</v>
      </c>
      <c r="H1" s="176"/>
    </row>
    <row r="2" spans="1:9" s="60" customFormat="1" ht="86.25" customHeight="1" x14ac:dyDescent="0.2">
      <c r="A2" s="174" t="s">
        <v>354</v>
      </c>
      <c r="B2" s="174" t="s">
        <v>355</v>
      </c>
      <c r="C2" s="97" t="s">
        <v>338</v>
      </c>
      <c r="D2" s="92">
        <v>80</v>
      </c>
      <c r="E2" s="93" t="s">
        <v>433</v>
      </c>
      <c r="F2" s="92">
        <v>79.2</v>
      </c>
      <c r="G2" s="98">
        <f t="shared" si="0"/>
        <v>0.88</v>
      </c>
      <c r="H2" s="176"/>
    </row>
    <row r="3" spans="1:9" s="100" customFormat="1" ht="93" customHeight="1" x14ac:dyDescent="0.2">
      <c r="A3" s="175" t="s">
        <v>208</v>
      </c>
      <c r="B3" s="175" t="s">
        <v>378</v>
      </c>
      <c r="C3" s="96" t="s">
        <v>338</v>
      </c>
      <c r="D3" s="175" t="s">
        <v>492</v>
      </c>
      <c r="E3" s="175">
        <v>100</v>
      </c>
      <c r="F3" s="175" t="s">
        <v>544</v>
      </c>
      <c r="G3" s="7">
        <f t="shared" si="0"/>
        <v>0.96799999999999997</v>
      </c>
      <c r="H3" s="95"/>
      <c r="I3" s="100" t="s">
        <v>379</v>
      </c>
    </row>
    <row r="4" spans="1:9" s="100" customFormat="1" ht="63.75" customHeight="1" x14ac:dyDescent="0.2">
      <c r="A4" s="175" t="s">
        <v>274</v>
      </c>
      <c r="B4" s="175" t="s">
        <v>392</v>
      </c>
      <c r="C4" s="10" t="s">
        <v>393</v>
      </c>
      <c r="D4" s="175" t="s">
        <v>496</v>
      </c>
      <c r="E4" s="175" t="s">
        <v>496</v>
      </c>
      <c r="F4" s="175" t="s">
        <v>538</v>
      </c>
      <c r="G4" s="7">
        <f>+F4/E4</f>
        <v>0.51002853306478679</v>
      </c>
      <c r="H4" s="99"/>
      <c r="I4" s="100" t="s">
        <v>379</v>
      </c>
    </row>
    <row r="5" spans="1:9" s="100" customFormat="1" ht="54" customHeight="1" x14ac:dyDescent="0.2">
      <c r="A5" s="175" t="s">
        <v>314</v>
      </c>
      <c r="B5" s="175" t="s">
        <v>395</v>
      </c>
      <c r="C5" s="10" t="s">
        <v>393</v>
      </c>
      <c r="D5" s="175" t="s">
        <v>551</v>
      </c>
      <c r="E5" s="175" t="s">
        <v>551</v>
      </c>
      <c r="F5" s="175" t="s">
        <v>539</v>
      </c>
      <c r="G5" s="7">
        <f>F5/E5</f>
        <v>0.9423752098916196</v>
      </c>
      <c r="H5" s="99"/>
    </row>
    <row r="6" spans="1:9" s="100" customFormat="1" ht="58.5" customHeight="1" x14ac:dyDescent="0.2">
      <c r="A6" s="175" t="s">
        <v>316</v>
      </c>
      <c r="B6" s="175" t="s">
        <v>396</v>
      </c>
      <c r="C6" s="10" t="s">
        <v>393</v>
      </c>
      <c r="D6" s="175" t="s">
        <v>498</v>
      </c>
      <c r="E6" s="175" t="s">
        <v>498</v>
      </c>
      <c r="F6" s="175" t="s">
        <v>540</v>
      </c>
      <c r="G6" s="7">
        <f>F6/E6</f>
        <v>0.97995804300591893</v>
      </c>
      <c r="H6" s="9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Табл1(мун_бюдж) </vt:lpstr>
      <vt:lpstr>Табл2расходы</vt:lpstr>
      <vt:lpstr>Табл3индикат</vt:lpstr>
      <vt:lpstr>Лист2</vt:lpstr>
      <vt:lpstr>Лист1</vt:lpstr>
      <vt:lpstr>Лист1!Область_печати</vt:lpstr>
      <vt:lpstr>Лист2!Область_печати</vt:lpstr>
      <vt:lpstr>'Табл1(мун_бюдж) '!Область_печати</vt:lpstr>
      <vt:lpstr>Табл2расходы!Область_печати</vt:lpstr>
      <vt:lpstr>Табл3индикат!Область_печати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Пахомова И.А.</dc:creator>
  <cp:lastModifiedBy>Пахомова И.А.</cp:lastModifiedBy>
  <cp:lastPrinted>2016-10-10T07:40:01Z</cp:lastPrinted>
  <dcterms:created xsi:type="dcterms:W3CDTF">2016-04-13T06:40:28Z</dcterms:created>
  <dcterms:modified xsi:type="dcterms:W3CDTF">2016-10-10T07:59:58Z</dcterms:modified>
</cp:coreProperties>
</file>